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C:\Hochschu\Statistik\Materialien\"/>
    </mc:Choice>
  </mc:AlternateContent>
  <bookViews>
    <workbookView xWindow="90" yWindow="150" windowWidth="4590" windowHeight="4005" tabRatio="491" firstSheet="1" activeTab="2"/>
  </bookViews>
  <sheets>
    <sheet name="Normalverteilung" sheetId="19258" r:id="rId1"/>
    <sheet name="Normalverteilung (BocksBeispie)" sheetId="19262" r:id="rId2"/>
    <sheet name="Konfidenzintervall MW" sheetId="19263" r:id="rId3"/>
  </sheets>
  <calcPr calcId="162913"/>
</workbook>
</file>

<file path=xl/calcChain.xml><?xml version="1.0" encoding="utf-8"?>
<calcChain xmlns="http://schemas.openxmlformats.org/spreadsheetml/2006/main">
  <c r="Q2" i="19263" l="1"/>
  <c r="B53" i="19263" s="1"/>
  <c r="AA45" i="19263"/>
  <c r="AA47" i="19263" s="1"/>
  <c r="X38" i="19263"/>
  <c r="X39" i="19263" s="1"/>
  <c r="AE3" i="19263" s="1"/>
  <c r="W38" i="19263"/>
  <c r="Q43" i="19263"/>
  <c r="R43" i="19263" s="1"/>
  <c r="S39" i="19263"/>
  <c r="X3" i="19263" l="1"/>
  <c r="AC45" i="19263"/>
  <c r="AC47" i="19263" s="1"/>
  <c r="S41" i="19263"/>
  <c r="AA20" i="19263"/>
  <c r="AD4" i="19262"/>
  <c r="AE4" i="19262"/>
  <c r="AG4" i="19263" l="1"/>
  <c r="AE45" i="19263"/>
  <c r="Q3" i="19263"/>
  <c r="AH2" i="19263"/>
  <c r="AF4" i="19263"/>
  <c r="Z2" i="19263"/>
  <c r="X4" i="19263"/>
  <c r="X2" i="19262"/>
  <c r="B53" i="19262"/>
  <c r="C53" i="19262" s="1"/>
  <c r="H53" i="19262" s="1"/>
  <c r="AC20" i="19262"/>
  <c r="AA20" i="19262"/>
  <c r="W20" i="19262"/>
  <c r="U20" i="19262"/>
  <c r="V4" i="19262"/>
  <c r="AF2" i="19262"/>
  <c r="AG3" i="19258"/>
  <c r="AI2" i="19258"/>
  <c r="Z2" i="19258"/>
  <c r="X3" i="19258"/>
  <c r="AF21" i="19258"/>
  <c r="AD21" i="19258"/>
  <c r="V21" i="19258"/>
  <c r="Y21" i="19258"/>
  <c r="AE20" i="19263" l="1"/>
  <c r="W20" i="19263"/>
  <c r="AC20" i="19263"/>
  <c r="Y20" i="19263"/>
  <c r="C53" i="19263"/>
  <c r="D53" i="19263"/>
  <c r="G53" i="19263"/>
  <c r="AE47" i="19263"/>
  <c r="AH45" i="19263"/>
  <c r="E53" i="19263" s="1"/>
  <c r="AH47" i="19263"/>
  <c r="F53" i="19263" s="1"/>
  <c r="Y20" i="19262"/>
  <c r="D53" i="19262"/>
  <c r="E53" i="19262"/>
  <c r="C54" i="19262"/>
  <c r="G53" i="19262"/>
  <c r="C52" i="19262"/>
  <c r="F53" i="19262"/>
  <c r="I53" i="19262"/>
  <c r="B52" i="19258"/>
  <c r="AA21" i="19258" s="1"/>
  <c r="C52" i="19263" l="1"/>
  <c r="K53" i="19263"/>
  <c r="I53" i="19263"/>
  <c r="J53" i="19263"/>
  <c r="H53" i="19263"/>
  <c r="C54" i="19263"/>
  <c r="G52" i="19262"/>
  <c r="C51" i="19262"/>
  <c r="F52" i="19262"/>
  <c r="B52" i="19262"/>
  <c r="H52" i="19262"/>
  <c r="I52" i="19262"/>
  <c r="C55" i="19262"/>
  <c r="G54" i="19262"/>
  <c r="F54" i="19262"/>
  <c r="B54" i="19262"/>
  <c r="I54" i="19262"/>
  <c r="H54" i="19262"/>
  <c r="C52" i="19258"/>
  <c r="B54" i="19263" l="1"/>
  <c r="K54" i="19263"/>
  <c r="J54" i="19263"/>
  <c r="H54" i="19263"/>
  <c r="I54" i="19263"/>
  <c r="C55" i="19263"/>
  <c r="B52" i="19263"/>
  <c r="H52" i="19263"/>
  <c r="J52" i="19263"/>
  <c r="C51" i="19263"/>
  <c r="I52" i="19263"/>
  <c r="K52" i="19263"/>
  <c r="E52" i="19262"/>
  <c r="D52" i="19262"/>
  <c r="C56" i="19262"/>
  <c r="G55" i="19262"/>
  <c r="F55" i="19262"/>
  <c r="B55" i="19262"/>
  <c r="I55" i="19262"/>
  <c r="H55" i="19262"/>
  <c r="E54" i="19262"/>
  <c r="D54" i="19262"/>
  <c r="G51" i="19262"/>
  <c r="C50" i="19262"/>
  <c r="F51" i="19262"/>
  <c r="B51" i="19262"/>
  <c r="H51" i="19262"/>
  <c r="I51" i="19262"/>
  <c r="C53" i="19258"/>
  <c r="C54" i="19258" s="1"/>
  <c r="C51" i="19258"/>
  <c r="C50" i="19258" s="1"/>
  <c r="I52" i="19258"/>
  <c r="E52" i="19258"/>
  <c r="D52" i="19258"/>
  <c r="F52" i="19258"/>
  <c r="H52" i="19258" s="1"/>
  <c r="G52" i="19258"/>
  <c r="F52" i="19263" l="1"/>
  <c r="E52" i="19263"/>
  <c r="E54" i="19263"/>
  <c r="F54" i="19263"/>
  <c r="G52" i="19263"/>
  <c r="D52" i="19263"/>
  <c r="H51" i="19263"/>
  <c r="I51" i="19263"/>
  <c r="K51" i="19263"/>
  <c r="B51" i="19263"/>
  <c r="J51" i="19263"/>
  <c r="C50" i="19263"/>
  <c r="H55" i="19263"/>
  <c r="I55" i="19263"/>
  <c r="K55" i="19263"/>
  <c r="B55" i="19263"/>
  <c r="C56" i="19263"/>
  <c r="J55" i="19263"/>
  <c r="D54" i="19263"/>
  <c r="G54" i="19263"/>
  <c r="C57" i="19262"/>
  <c r="G56" i="19262"/>
  <c r="F56" i="19262"/>
  <c r="B56" i="19262"/>
  <c r="I56" i="19262"/>
  <c r="H56" i="19262"/>
  <c r="E51" i="19262"/>
  <c r="D51" i="19262"/>
  <c r="E55" i="19262"/>
  <c r="D55" i="19262"/>
  <c r="G50" i="19262"/>
  <c r="C49" i="19262"/>
  <c r="F50" i="19262"/>
  <c r="B50" i="19262"/>
  <c r="H50" i="19262"/>
  <c r="I50" i="19262"/>
  <c r="F50" i="19258"/>
  <c r="H50" i="19258" s="1"/>
  <c r="I50" i="19258"/>
  <c r="C49" i="19258"/>
  <c r="G50" i="19258"/>
  <c r="B50" i="19258"/>
  <c r="H51" i="19258"/>
  <c r="B54" i="19258"/>
  <c r="G54" i="19258"/>
  <c r="I54" i="19258"/>
  <c r="C55" i="19258"/>
  <c r="F54" i="19258"/>
  <c r="H54" i="19258" s="1"/>
  <c r="I51" i="19258"/>
  <c r="I53" i="19258"/>
  <c r="B51" i="19258"/>
  <c r="G51" i="19258"/>
  <c r="F51" i="19258"/>
  <c r="B53" i="19258"/>
  <c r="G53" i="19258"/>
  <c r="F53" i="19258"/>
  <c r="H53" i="19258" s="1"/>
  <c r="E55" i="19263" l="1"/>
  <c r="F55" i="19263"/>
  <c r="E51" i="19263"/>
  <c r="F51" i="19263"/>
  <c r="C49" i="19263"/>
  <c r="B50" i="19263"/>
  <c r="H50" i="19263"/>
  <c r="I50" i="19263"/>
  <c r="J50" i="19263"/>
  <c r="K50" i="19263"/>
  <c r="D51" i="19263"/>
  <c r="G51" i="19263"/>
  <c r="G55" i="19263"/>
  <c r="D55" i="19263"/>
  <c r="K56" i="19263"/>
  <c r="I56" i="19263"/>
  <c r="C57" i="19263"/>
  <c r="J56" i="19263"/>
  <c r="H56" i="19263"/>
  <c r="B56" i="19263"/>
  <c r="G49" i="19262"/>
  <c r="C48" i="19262"/>
  <c r="F49" i="19262"/>
  <c r="B49" i="19262"/>
  <c r="H49" i="19262"/>
  <c r="I49" i="19262"/>
  <c r="E56" i="19262"/>
  <c r="D56" i="19262"/>
  <c r="E50" i="19262"/>
  <c r="D50" i="19262"/>
  <c r="C58" i="19262"/>
  <c r="G57" i="19262"/>
  <c r="F57" i="19262"/>
  <c r="B57" i="19262"/>
  <c r="I57" i="19262"/>
  <c r="H57" i="19262"/>
  <c r="D54" i="19258"/>
  <c r="E54" i="19258"/>
  <c r="G49" i="19258"/>
  <c r="B49" i="19258"/>
  <c r="I49" i="19258"/>
  <c r="F49" i="19258"/>
  <c r="H49" i="19258" s="1"/>
  <c r="C48" i="19258"/>
  <c r="B55" i="19258"/>
  <c r="I55" i="19258"/>
  <c r="C56" i="19258"/>
  <c r="G55" i="19258"/>
  <c r="F55" i="19258"/>
  <c r="H55" i="19258"/>
  <c r="E50" i="19258"/>
  <c r="D50" i="19258"/>
  <c r="E53" i="19258"/>
  <c r="D53" i="19258"/>
  <c r="E51" i="19258"/>
  <c r="D51" i="19258"/>
  <c r="F50" i="19263" l="1"/>
  <c r="E50" i="19263"/>
  <c r="F56" i="19263"/>
  <c r="E56" i="19263"/>
  <c r="G56" i="19263"/>
  <c r="D56" i="19263"/>
  <c r="D50" i="19263"/>
  <c r="G50" i="19263"/>
  <c r="K57" i="19263"/>
  <c r="I57" i="19263"/>
  <c r="C58" i="19263"/>
  <c r="J57" i="19263"/>
  <c r="H57" i="19263"/>
  <c r="B57" i="19263"/>
  <c r="B49" i="19263"/>
  <c r="K49" i="19263"/>
  <c r="J49" i="19263"/>
  <c r="I49" i="19263"/>
  <c r="C48" i="19263"/>
  <c r="H49" i="19263"/>
  <c r="C59" i="19262"/>
  <c r="G58" i="19262"/>
  <c r="F58" i="19262"/>
  <c r="B58" i="19262"/>
  <c r="I58" i="19262"/>
  <c r="H58" i="19262"/>
  <c r="E49" i="19262"/>
  <c r="D49" i="19262"/>
  <c r="E57" i="19262"/>
  <c r="D57" i="19262"/>
  <c r="G48" i="19262"/>
  <c r="C47" i="19262"/>
  <c r="F48" i="19262"/>
  <c r="B48" i="19262"/>
  <c r="H48" i="19262"/>
  <c r="I48" i="19262"/>
  <c r="I48" i="19258"/>
  <c r="F48" i="19258"/>
  <c r="H48" i="19258"/>
  <c r="C47" i="19258"/>
  <c r="B48" i="19258"/>
  <c r="G48" i="19258"/>
  <c r="D49" i="19258"/>
  <c r="E49" i="19258"/>
  <c r="B56" i="19258"/>
  <c r="C57" i="19258"/>
  <c r="I56" i="19258"/>
  <c r="G56" i="19258"/>
  <c r="F56" i="19258"/>
  <c r="H56" i="19258"/>
  <c r="D55" i="19258"/>
  <c r="E55" i="19258"/>
  <c r="F57" i="19263" l="1"/>
  <c r="E57" i="19263"/>
  <c r="F49" i="19263"/>
  <c r="E49" i="19263"/>
  <c r="C47" i="19263"/>
  <c r="K48" i="19263"/>
  <c r="H48" i="19263"/>
  <c r="B48" i="19263"/>
  <c r="I48" i="19263"/>
  <c r="J48" i="19263"/>
  <c r="D57" i="19263"/>
  <c r="G57" i="19263"/>
  <c r="G49" i="19263"/>
  <c r="D49" i="19263"/>
  <c r="H58" i="19263"/>
  <c r="I58" i="19263"/>
  <c r="K58" i="19263"/>
  <c r="B58" i="19263"/>
  <c r="C59" i="19263"/>
  <c r="J58" i="19263"/>
  <c r="E58" i="19262"/>
  <c r="D58" i="19262"/>
  <c r="E48" i="19262"/>
  <c r="D48" i="19262"/>
  <c r="G47" i="19262"/>
  <c r="C46" i="19262"/>
  <c r="F47" i="19262"/>
  <c r="B47" i="19262"/>
  <c r="H47" i="19262"/>
  <c r="I47" i="19262"/>
  <c r="C60" i="19262"/>
  <c r="G59" i="19262"/>
  <c r="F59" i="19262"/>
  <c r="B59" i="19262"/>
  <c r="I59" i="19262"/>
  <c r="H59" i="19262"/>
  <c r="I47" i="19258"/>
  <c r="C46" i="19258"/>
  <c r="F47" i="19258"/>
  <c r="H47" i="19258"/>
  <c r="G47" i="19258"/>
  <c r="B47" i="19258"/>
  <c r="B57" i="19258"/>
  <c r="G57" i="19258"/>
  <c r="C58" i="19258"/>
  <c r="I57" i="19258"/>
  <c r="F57" i="19258"/>
  <c r="H57" i="19258" s="1"/>
  <c r="D56" i="19258"/>
  <c r="E56" i="19258"/>
  <c r="E48" i="19258"/>
  <c r="D48" i="19258"/>
  <c r="E58" i="19263" l="1"/>
  <c r="F58" i="19263"/>
  <c r="F48" i="19263"/>
  <c r="E48" i="19263"/>
  <c r="G48" i="19263"/>
  <c r="D48" i="19263"/>
  <c r="H59" i="19263"/>
  <c r="I59" i="19263"/>
  <c r="K59" i="19263"/>
  <c r="B59" i="19263"/>
  <c r="C60" i="19263"/>
  <c r="J59" i="19263"/>
  <c r="D58" i="19263"/>
  <c r="G58" i="19263"/>
  <c r="J47" i="19263"/>
  <c r="C46" i="19263"/>
  <c r="B47" i="19263"/>
  <c r="K47" i="19263"/>
  <c r="I47" i="19263"/>
  <c r="H47" i="19263"/>
  <c r="I60" i="19262"/>
  <c r="G60" i="19262"/>
  <c r="C61" i="19262"/>
  <c r="F60" i="19262"/>
  <c r="B60" i="19262"/>
  <c r="H60" i="19262"/>
  <c r="E47" i="19262"/>
  <c r="D47" i="19262"/>
  <c r="E59" i="19262"/>
  <c r="D59" i="19262"/>
  <c r="G46" i="19262"/>
  <c r="C45" i="19262"/>
  <c r="F46" i="19262"/>
  <c r="B46" i="19262"/>
  <c r="H46" i="19262"/>
  <c r="I46" i="19262"/>
  <c r="D47" i="19258"/>
  <c r="E47" i="19258"/>
  <c r="C45" i="19258"/>
  <c r="I46" i="19258"/>
  <c r="B46" i="19258"/>
  <c r="F46" i="19258"/>
  <c r="H46" i="19258" s="1"/>
  <c r="G46" i="19258"/>
  <c r="D57" i="19258"/>
  <c r="E57" i="19258"/>
  <c r="B58" i="19258"/>
  <c r="G58" i="19258"/>
  <c r="I58" i="19258"/>
  <c r="C59" i="19258"/>
  <c r="F58" i="19258"/>
  <c r="H58" i="19258" s="1"/>
  <c r="E59" i="19263" l="1"/>
  <c r="F59" i="19263"/>
  <c r="E47" i="19263"/>
  <c r="F47" i="19263"/>
  <c r="C45" i="19263"/>
  <c r="H46" i="19263"/>
  <c r="K46" i="19263"/>
  <c r="J46" i="19263"/>
  <c r="I46" i="19263"/>
  <c r="B46" i="19263"/>
  <c r="H60" i="19263"/>
  <c r="I60" i="19263"/>
  <c r="K60" i="19263"/>
  <c r="J60" i="19263"/>
  <c r="B60" i="19263"/>
  <c r="C61" i="19263"/>
  <c r="G59" i="19263"/>
  <c r="D59" i="19263"/>
  <c r="G47" i="19263"/>
  <c r="D47" i="19263"/>
  <c r="I61" i="19262"/>
  <c r="H61" i="19262"/>
  <c r="G61" i="19262"/>
  <c r="F61" i="19262"/>
  <c r="B61" i="19262"/>
  <c r="C62" i="19262"/>
  <c r="G45" i="19262"/>
  <c r="C44" i="19262"/>
  <c r="F45" i="19262"/>
  <c r="B45" i="19262"/>
  <c r="H45" i="19262"/>
  <c r="I45" i="19262"/>
  <c r="E46" i="19262"/>
  <c r="D46" i="19262"/>
  <c r="E60" i="19262"/>
  <c r="D60" i="19262"/>
  <c r="D58" i="19258"/>
  <c r="E58" i="19258"/>
  <c r="C44" i="19258"/>
  <c r="G45" i="19258"/>
  <c r="B45" i="19258"/>
  <c r="I45" i="19258"/>
  <c r="F45" i="19258"/>
  <c r="H45" i="19258" s="1"/>
  <c r="B59" i="19258"/>
  <c r="I59" i="19258"/>
  <c r="C60" i="19258"/>
  <c r="G59" i="19258"/>
  <c r="F59" i="19258"/>
  <c r="H59" i="19258" s="1"/>
  <c r="D46" i="19258"/>
  <c r="E46" i="19258"/>
  <c r="E46" i="19263" l="1"/>
  <c r="F46" i="19263"/>
  <c r="F60" i="19263"/>
  <c r="E60" i="19263"/>
  <c r="J61" i="19263"/>
  <c r="K61" i="19263"/>
  <c r="C62" i="19263"/>
  <c r="B61" i="19263"/>
  <c r="I61" i="19263"/>
  <c r="H61" i="19263"/>
  <c r="G60" i="19263"/>
  <c r="D60" i="19263"/>
  <c r="G46" i="19263"/>
  <c r="D46" i="19263"/>
  <c r="B45" i="19263"/>
  <c r="H45" i="19263"/>
  <c r="K45" i="19263"/>
  <c r="J45" i="19263"/>
  <c r="I45" i="19263"/>
  <c r="C44" i="19263"/>
  <c r="G44" i="19262"/>
  <c r="C43" i="19262"/>
  <c r="F44" i="19262"/>
  <c r="B44" i="19262"/>
  <c r="H44" i="19262"/>
  <c r="I44" i="19262"/>
  <c r="E45" i="19262"/>
  <c r="D45" i="19262"/>
  <c r="I62" i="19262"/>
  <c r="H62" i="19262"/>
  <c r="B62" i="19262"/>
  <c r="G62" i="19262"/>
  <c r="C63" i="19262"/>
  <c r="F62" i="19262"/>
  <c r="E61" i="19262"/>
  <c r="D61" i="19262"/>
  <c r="B60" i="19258"/>
  <c r="C61" i="19258"/>
  <c r="I60" i="19258"/>
  <c r="G60" i="19258"/>
  <c r="F60" i="19258"/>
  <c r="H60" i="19258" s="1"/>
  <c r="G44" i="19258"/>
  <c r="B44" i="19258"/>
  <c r="I44" i="19258"/>
  <c r="F44" i="19258"/>
  <c r="H44" i="19258" s="1"/>
  <c r="C43" i="19258"/>
  <c r="D59" i="19258"/>
  <c r="E59" i="19258"/>
  <c r="E45" i="19258"/>
  <c r="D45" i="19258"/>
  <c r="F61" i="19263" l="1"/>
  <c r="E61" i="19263"/>
  <c r="F45" i="19263"/>
  <c r="E45" i="19263"/>
  <c r="C43" i="19263"/>
  <c r="K44" i="19263"/>
  <c r="I44" i="19263"/>
  <c r="J44" i="19263"/>
  <c r="H44" i="19263"/>
  <c r="B44" i="19263"/>
  <c r="G61" i="19263"/>
  <c r="D61" i="19263"/>
  <c r="G45" i="19263"/>
  <c r="D45" i="19263"/>
  <c r="I62" i="19263"/>
  <c r="H62" i="19263"/>
  <c r="J62" i="19263"/>
  <c r="B62" i="19263"/>
  <c r="C63" i="19263"/>
  <c r="K62" i="19263"/>
  <c r="E44" i="19262"/>
  <c r="D44" i="19262"/>
  <c r="E62" i="19262"/>
  <c r="D62" i="19262"/>
  <c r="G43" i="19262"/>
  <c r="C42" i="19262"/>
  <c r="F43" i="19262"/>
  <c r="B43" i="19262"/>
  <c r="H43" i="19262"/>
  <c r="I43" i="19262"/>
  <c r="I63" i="19262"/>
  <c r="H63" i="19262"/>
  <c r="B63" i="19262"/>
  <c r="G63" i="19262"/>
  <c r="F63" i="19262"/>
  <c r="C64" i="19262"/>
  <c r="C42" i="19258"/>
  <c r="F43" i="19258"/>
  <c r="H43" i="19258" s="1"/>
  <c r="G43" i="19258"/>
  <c r="I43" i="19258"/>
  <c r="B43" i="19258"/>
  <c r="B61" i="19258"/>
  <c r="G61" i="19258"/>
  <c r="C62" i="19258"/>
  <c r="F61" i="19258"/>
  <c r="I61" i="19258" s="1"/>
  <c r="D44" i="19258"/>
  <c r="E44" i="19258"/>
  <c r="D60" i="19258"/>
  <c r="E60" i="19258"/>
  <c r="F44" i="19263" l="1"/>
  <c r="E44" i="19263"/>
  <c r="F62" i="19263"/>
  <c r="E62" i="19263"/>
  <c r="J63" i="19263"/>
  <c r="B63" i="19263"/>
  <c r="C64" i="19263"/>
  <c r="K63" i="19263"/>
  <c r="I63" i="19263"/>
  <c r="H63" i="19263"/>
  <c r="D62" i="19263"/>
  <c r="G62" i="19263"/>
  <c r="G44" i="19263"/>
  <c r="D44" i="19263"/>
  <c r="H43" i="19263"/>
  <c r="B43" i="19263"/>
  <c r="I43" i="19263"/>
  <c r="J43" i="19263"/>
  <c r="C42" i="19263"/>
  <c r="K43" i="19263"/>
  <c r="E43" i="19262"/>
  <c r="D43" i="19262"/>
  <c r="G42" i="19262"/>
  <c r="C41" i="19262"/>
  <c r="F42" i="19262"/>
  <c r="B42" i="19262"/>
  <c r="H42" i="19262"/>
  <c r="I42" i="19262"/>
  <c r="I64" i="19262"/>
  <c r="H64" i="19262"/>
  <c r="B64" i="19262"/>
  <c r="G64" i="19262"/>
  <c r="C65" i="19262"/>
  <c r="F64" i="19262"/>
  <c r="E63" i="19262"/>
  <c r="D63" i="19262"/>
  <c r="H61" i="19258"/>
  <c r="D61" i="19258"/>
  <c r="E61" i="19258"/>
  <c r="B62" i="19258"/>
  <c r="G62" i="19258"/>
  <c r="C63" i="19258"/>
  <c r="F62" i="19258"/>
  <c r="I62" i="19258" s="1"/>
  <c r="D43" i="19258"/>
  <c r="E43" i="19258"/>
  <c r="C41" i="19258"/>
  <c r="I42" i="19258"/>
  <c r="G42" i="19258"/>
  <c r="B42" i="19258"/>
  <c r="F42" i="19258"/>
  <c r="H42" i="19258" s="1"/>
  <c r="E43" i="19263" l="1"/>
  <c r="F43" i="19263"/>
  <c r="E63" i="19263"/>
  <c r="F63" i="19263"/>
  <c r="G43" i="19263"/>
  <c r="D43" i="19263"/>
  <c r="C41" i="19263"/>
  <c r="J42" i="19263"/>
  <c r="I42" i="19263"/>
  <c r="H42" i="19263"/>
  <c r="K42" i="19263"/>
  <c r="B42" i="19263"/>
  <c r="J64" i="19263"/>
  <c r="B64" i="19263"/>
  <c r="C65" i="19263"/>
  <c r="K64" i="19263"/>
  <c r="I64" i="19263"/>
  <c r="H64" i="19263"/>
  <c r="D63" i="19263"/>
  <c r="G63" i="19263"/>
  <c r="G41" i="19262"/>
  <c r="C40" i="19262"/>
  <c r="F41" i="19262"/>
  <c r="B41" i="19262"/>
  <c r="H41" i="19262"/>
  <c r="I41" i="19262"/>
  <c r="E64" i="19262"/>
  <c r="D64" i="19262"/>
  <c r="E42" i="19262"/>
  <c r="D42" i="19262"/>
  <c r="I65" i="19262"/>
  <c r="H65" i="19262"/>
  <c r="B65" i="19262"/>
  <c r="G65" i="19262"/>
  <c r="F65" i="19262"/>
  <c r="C66" i="19262"/>
  <c r="H62" i="19258"/>
  <c r="E42" i="19258"/>
  <c r="D42" i="19258"/>
  <c r="G41" i="19258"/>
  <c r="B41" i="19258"/>
  <c r="F41" i="19258"/>
  <c r="H41" i="19258" s="1"/>
  <c r="I41" i="19258"/>
  <c r="C40" i="19258"/>
  <c r="D62" i="19258"/>
  <c r="E62" i="19258"/>
  <c r="B63" i="19258"/>
  <c r="C64" i="19258"/>
  <c r="G63" i="19258"/>
  <c r="F63" i="19258"/>
  <c r="I63" i="19258" s="1"/>
  <c r="H63" i="19258"/>
  <c r="F42" i="19263" l="1"/>
  <c r="E42" i="19263"/>
  <c r="F64" i="19263"/>
  <c r="E64" i="19263"/>
  <c r="G42" i="19263"/>
  <c r="D42" i="19263"/>
  <c r="J65" i="19263"/>
  <c r="B65" i="19263"/>
  <c r="H65" i="19263"/>
  <c r="C66" i="19263"/>
  <c r="K65" i="19263"/>
  <c r="I65" i="19263"/>
  <c r="B41" i="19263"/>
  <c r="C40" i="19263"/>
  <c r="J41" i="19263"/>
  <c r="I41" i="19263"/>
  <c r="K41" i="19263"/>
  <c r="H41" i="19263"/>
  <c r="G64" i="19263"/>
  <c r="D64" i="19263"/>
  <c r="I66" i="19262"/>
  <c r="H66" i="19262"/>
  <c r="B66" i="19262"/>
  <c r="G66" i="19262"/>
  <c r="C67" i="19262"/>
  <c r="F66" i="19262"/>
  <c r="E41" i="19262"/>
  <c r="D41" i="19262"/>
  <c r="G40" i="19262"/>
  <c r="C39" i="19262"/>
  <c r="F40" i="19262"/>
  <c r="B40" i="19262"/>
  <c r="H40" i="19262"/>
  <c r="I40" i="19262"/>
  <c r="E65" i="19262"/>
  <c r="D65" i="19262"/>
  <c r="D63" i="19258"/>
  <c r="E63" i="19258"/>
  <c r="E41" i="19258"/>
  <c r="D41" i="19258"/>
  <c r="G40" i="19258"/>
  <c r="B40" i="19258"/>
  <c r="I40" i="19258"/>
  <c r="F40" i="19258"/>
  <c r="H40" i="19258" s="1"/>
  <c r="C39" i="19258"/>
  <c r="B64" i="19258"/>
  <c r="C65" i="19258"/>
  <c r="G64" i="19258"/>
  <c r="F64" i="19258"/>
  <c r="I64" i="19258" s="1"/>
  <c r="F65" i="19263" l="1"/>
  <c r="E65" i="19263"/>
  <c r="F41" i="19263"/>
  <c r="E41" i="19263"/>
  <c r="C39" i="19263"/>
  <c r="K40" i="19263"/>
  <c r="B40" i="19263"/>
  <c r="I40" i="19263"/>
  <c r="J40" i="19263"/>
  <c r="H40" i="19263"/>
  <c r="I66" i="19263"/>
  <c r="K66" i="19263"/>
  <c r="H66" i="19263"/>
  <c r="J66" i="19263"/>
  <c r="B66" i="19263"/>
  <c r="C67" i="19263"/>
  <c r="D65" i="19263"/>
  <c r="G65" i="19263"/>
  <c r="G41" i="19263"/>
  <c r="D41" i="19263"/>
  <c r="E40" i="19262"/>
  <c r="D40" i="19262"/>
  <c r="E66" i="19262"/>
  <c r="D66" i="19262"/>
  <c r="G39" i="19262"/>
  <c r="C38" i="19262"/>
  <c r="F39" i="19262"/>
  <c r="B39" i="19262"/>
  <c r="H39" i="19262"/>
  <c r="I39" i="19262"/>
  <c r="I67" i="19262"/>
  <c r="H67" i="19262"/>
  <c r="B67" i="19262"/>
  <c r="G67" i="19262"/>
  <c r="F67" i="19262"/>
  <c r="C68" i="19262"/>
  <c r="H64" i="19258"/>
  <c r="D64" i="19258"/>
  <c r="E64" i="19258"/>
  <c r="B65" i="19258"/>
  <c r="G65" i="19258"/>
  <c r="C66" i="19258"/>
  <c r="F65" i="19258"/>
  <c r="I65" i="19258" s="1"/>
  <c r="C38" i="19258"/>
  <c r="G39" i="19258"/>
  <c r="B39" i="19258"/>
  <c r="F39" i="19258"/>
  <c r="H39" i="19258" s="1"/>
  <c r="I39" i="19258"/>
  <c r="D40" i="19258"/>
  <c r="E40" i="19258"/>
  <c r="E66" i="19263" l="1"/>
  <c r="F66" i="19263"/>
  <c r="F40" i="19263"/>
  <c r="E40" i="19263"/>
  <c r="G66" i="19263"/>
  <c r="D66" i="19263"/>
  <c r="G40" i="19263"/>
  <c r="D40" i="19263"/>
  <c r="J67" i="19263"/>
  <c r="B67" i="19263"/>
  <c r="H67" i="19263"/>
  <c r="C68" i="19263"/>
  <c r="K67" i="19263"/>
  <c r="I67" i="19263"/>
  <c r="J39" i="19263"/>
  <c r="C38" i="19263"/>
  <c r="K39" i="19263"/>
  <c r="H39" i="19263"/>
  <c r="B39" i="19263"/>
  <c r="I39" i="19263"/>
  <c r="G38" i="19262"/>
  <c r="C37" i="19262"/>
  <c r="H38" i="19262"/>
  <c r="B38" i="19262"/>
  <c r="F38" i="19262"/>
  <c r="I38" i="19262"/>
  <c r="I68" i="19262"/>
  <c r="H68" i="19262"/>
  <c r="B68" i="19262"/>
  <c r="G68" i="19262"/>
  <c r="C69" i="19262"/>
  <c r="F68" i="19262"/>
  <c r="E39" i="19262"/>
  <c r="D39" i="19262"/>
  <c r="E67" i="19262"/>
  <c r="D67" i="19262"/>
  <c r="H65" i="19258"/>
  <c r="D39" i="19258"/>
  <c r="E39" i="19258"/>
  <c r="D65" i="19258"/>
  <c r="E65" i="19258"/>
  <c r="C37" i="19258"/>
  <c r="F38" i="19258"/>
  <c r="H38" i="19258" s="1"/>
  <c r="G38" i="19258"/>
  <c r="B38" i="19258"/>
  <c r="I38" i="19258"/>
  <c r="B66" i="19258"/>
  <c r="G66" i="19258"/>
  <c r="C67" i="19258"/>
  <c r="F66" i="19258"/>
  <c r="I66" i="19258" s="1"/>
  <c r="E39" i="19263" l="1"/>
  <c r="F39" i="19263"/>
  <c r="E67" i="19263"/>
  <c r="F67" i="19263"/>
  <c r="K38" i="19263"/>
  <c r="H38" i="19263"/>
  <c r="I38" i="19263"/>
  <c r="J38" i="19263"/>
  <c r="C37" i="19263"/>
  <c r="B38" i="19263"/>
  <c r="G39" i="19263"/>
  <c r="D39" i="19263"/>
  <c r="I68" i="19263"/>
  <c r="B68" i="19263"/>
  <c r="C69" i="19263"/>
  <c r="K68" i="19263"/>
  <c r="H68" i="19263"/>
  <c r="J68" i="19263"/>
  <c r="D67" i="19263"/>
  <c r="G67" i="19263"/>
  <c r="E38" i="19262"/>
  <c r="D38" i="19262"/>
  <c r="I69" i="19262"/>
  <c r="H69" i="19262"/>
  <c r="B69" i="19262"/>
  <c r="G69" i="19262"/>
  <c r="F69" i="19262"/>
  <c r="C70" i="19262"/>
  <c r="G37" i="19262"/>
  <c r="C36" i="19262"/>
  <c r="I37" i="19262"/>
  <c r="H37" i="19262"/>
  <c r="B37" i="19262"/>
  <c r="F37" i="19262"/>
  <c r="E68" i="19262"/>
  <c r="D68" i="19262"/>
  <c r="H66" i="19258"/>
  <c r="D38" i="19258"/>
  <c r="E38" i="19258"/>
  <c r="D66" i="19258"/>
  <c r="E66" i="19258"/>
  <c r="B67" i="19258"/>
  <c r="C68" i="19258"/>
  <c r="G67" i="19258"/>
  <c r="F67" i="19258"/>
  <c r="I67" i="19258" s="1"/>
  <c r="C36" i="19258"/>
  <c r="B37" i="19258"/>
  <c r="F37" i="19258"/>
  <c r="H37" i="19258" s="1"/>
  <c r="G37" i="19258"/>
  <c r="I37" i="19258"/>
  <c r="F68" i="19263" l="1"/>
  <c r="E68" i="19263"/>
  <c r="E38" i="19263"/>
  <c r="F38" i="19263"/>
  <c r="J69" i="19263"/>
  <c r="B69" i="19263"/>
  <c r="H69" i="19263"/>
  <c r="C70" i="19263"/>
  <c r="K69" i="19263"/>
  <c r="I69" i="19263"/>
  <c r="G68" i="19263"/>
  <c r="D68" i="19263"/>
  <c r="D38" i="19263"/>
  <c r="G38" i="19263"/>
  <c r="I37" i="19263"/>
  <c r="H37" i="19263"/>
  <c r="C36" i="19263"/>
  <c r="K37" i="19263"/>
  <c r="J37" i="19263"/>
  <c r="B37" i="19263"/>
  <c r="G36" i="19262"/>
  <c r="C35" i="19262"/>
  <c r="B36" i="19262"/>
  <c r="F36" i="19262"/>
  <c r="H36" i="19262" s="1"/>
  <c r="I36" i="19262"/>
  <c r="I70" i="19262"/>
  <c r="H70" i="19262"/>
  <c r="B70" i="19262"/>
  <c r="G70" i="19262"/>
  <c r="C71" i="19262"/>
  <c r="F70" i="19262"/>
  <c r="E37" i="19262"/>
  <c r="D37" i="19262"/>
  <c r="E69" i="19262"/>
  <c r="D69" i="19262"/>
  <c r="H67" i="19258"/>
  <c r="D37" i="19258"/>
  <c r="E37" i="19258"/>
  <c r="C35" i="19258"/>
  <c r="G36" i="19258"/>
  <c r="F36" i="19258"/>
  <c r="H36" i="19258" s="1"/>
  <c r="B36" i="19258"/>
  <c r="I36" i="19258"/>
  <c r="B68" i="19258"/>
  <c r="C69" i="19258"/>
  <c r="G68" i="19258"/>
  <c r="F68" i="19258"/>
  <c r="I68" i="19258" s="1"/>
  <c r="D67" i="19258"/>
  <c r="E67" i="19258"/>
  <c r="F37" i="19263" l="1"/>
  <c r="E37" i="19263"/>
  <c r="F69" i="19263"/>
  <c r="E69" i="19263"/>
  <c r="D37" i="19263"/>
  <c r="G37" i="19263"/>
  <c r="H70" i="19263"/>
  <c r="J70" i="19263"/>
  <c r="B70" i="19263"/>
  <c r="K70" i="19263"/>
  <c r="C71" i="19263"/>
  <c r="I70" i="19263"/>
  <c r="G69" i="19263"/>
  <c r="D69" i="19263"/>
  <c r="H36" i="19263"/>
  <c r="J36" i="19263" s="1"/>
  <c r="K36" i="19263"/>
  <c r="I36" i="19263"/>
  <c r="B36" i="19263"/>
  <c r="C35" i="19263"/>
  <c r="E36" i="19262"/>
  <c r="D36" i="19262"/>
  <c r="I71" i="19262"/>
  <c r="H71" i="19262"/>
  <c r="B71" i="19262"/>
  <c r="G71" i="19262"/>
  <c r="F71" i="19262"/>
  <c r="C72" i="19262"/>
  <c r="G35" i="19262"/>
  <c r="C34" i="19262"/>
  <c r="I35" i="19262"/>
  <c r="B35" i="19262"/>
  <c r="F35" i="19262"/>
  <c r="H35" i="19262" s="1"/>
  <c r="E70" i="19262"/>
  <c r="D70" i="19262"/>
  <c r="H68" i="19258"/>
  <c r="D36" i="19258"/>
  <c r="E36" i="19258"/>
  <c r="C34" i="19258"/>
  <c r="G35" i="19258"/>
  <c r="B35" i="19258"/>
  <c r="F35" i="19258"/>
  <c r="H35" i="19258" s="1"/>
  <c r="I35" i="19258"/>
  <c r="B69" i="19258"/>
  <c r="G69" i="19258"/>
  <c r="C70" i="19258"/>
  <c r="H69" i="19258"/>
  <c r="F69" i="19258"/>
  <c r="I69" i="19258" s="1"/>
  <c r="D68" i="19258"/>
  <c r="E68" i="19258"/>
  <c r="F36" i="19263" l="1"/>
  <c r="E36" i="19263"/>
  <c r="F70" i="19263"/>
  <c r="E70" i="19263"/>
  <c r="H35" i="19263"/>
  <c r="J35" i="19263" s="1"/>
  <c r="C34" i="19263"/>
  <c r="B35" i="19263"/>
  <c r="K35" i="19263"/>
  <c r="I35" i="19263"/>
  <c r="D36" i="19263"/>
  <c r="G36" i="19263"/>
  <c r="C72" i="19263"/>
  <c r="K71" i="19263"/>
  <c r="H71" i="19263"/>
  <c r="J71" i="19263"/>
  <c r="I71" i="19263"/>
  <c r="B71" i="19263"/>
  <c r="D70" i="19263"/>
  <c r="G70" i="19263"/>
  <c r="G34" i="19262"/>
  <c r="C33" i="19262"/>
  <c r="B34" i="19262"/>
  <c r="F34" i="19262"/>
  <c r="H34" i="19262" s="1"/>
  <c r="I34" i="19262"/>
  <c r="I72" i="19262"/>
  <c r="H72" i="19262"/>
  <c r="B72" i="19262"/>
  <c r="G72" i="19262"/>
  <c r="C73" i="19262"/>
  <c r="F72" i="19262"/>
  <c r="E35" i="19262"/>
  <c r="D35" i="19262"/>
  <c r="E71" i="19262"/>
  <c r="D71" i="19262"/>
  <c r="B70" i="19258"/>
  <c r="G70" i="19258"/>
  <c r="C71" i="19258"/>
  <c r="H70" i="19258"/>
  <c r="F70" i="19258"/>
  <c r="I70" i="19258" s="1"/>
  <c r="G34" i="19258"/>
  <c r="C33" i="19258"/>
  <c r="B34" i="19258"/>
  <c r="I34" i="19258"/>
  <c r="F34" i="19258"/>
  <c r="H34" i="19258" s="1"/>
  <c r="D69" i="19258"/>
  <c r="E69" i="19258"/>
  <c r="E35" i="19258"/>
  <c r="D35" i="19258"/>
  <c r="E35" i="19263" l="1"/>
  <c r="F35" i="19263"/>
  <c r="E71" i="19263"/>
  <c r="F71" i="19263"/>
  <c r="C73" i="19263"/>
  <c r="K72" i="19263"/>
  <c r="I72" i="19263"/>
  <c r="B72" i="19263"/>
  <c r="H72" i="19263"/>
  <c r="J72" i="19263"/>
  <c r="G35" i="19263"/>
  <c r="D35" i="19263"/>
  <c r="K34" i="19263"/>
  <c r="H34" i="19263"/>
  <c r="J34" i="19263" s="1"/>
  <c r="I34" i="19263"/>
  <c r="C33" i="19263"/>
  <c r="B34" i="19263"/>
  <c r="D71" i="19263"/>
  <c r="G71" i="19263"/>
  <c r="I73" i="19262"/>
  <c r="H73" i="19262"/>
  <c r="B73" i="19262"/>
  <c r="G73" i="19262"/>
  <c r="F73" i="19262"/>
  <c r="C74" i="19262"/>
  <c r="G33" i="19262"/>
  <c r="I33" i="19262"/>
  <c r="C32" i="19262"/>
  <c r="B33" i="19262"/>
  <c r="F33" i="19262"/>
  <c r="H33" i="19262" s="1"/>
  <c r="E34" i="19262"/>
  <c r="D34" i="19262"/>
  <c r="E72" i="19262"/>
  <c r="D72" i="19262"/>
  <c r="B71" i="19258"/>
  <c r="C72" i="19258"/>
  <c r="G71" i="19258"/>
  <c r="F71" i="19258"/>
  <c r="I71" i="19258" s="1"/>
  <c r="H71" i="19258"/>
  <c r="C32" i="19258"/>
  <c r="I33" i="19258"/>
  <c r="G33" i="19258"/>
  <c r="F33" i="19258"/>
  <c r="H33" i="19258" s="1"/>
  <c r="B33" i="19258"/>
  <c r="D34" i="19258"/>
  <c r="E34" i="19258"/>
  <c r="D70" i="19258"/>
  <c r="E70" i="19258"/>
  <c r="F72" i="19263" l="1"/>
  <c r="E72" i="19263"/>
  <c r="F34" i="19263"/>
  <c r="E34" i="19263"/>
  <c r="D72" i="19263"/>
  <c r="G72" i="19263"/>
  <c r="C32" i="19263"/>
  <c r="B33" i="19263"/>
  <c r="I33" i="19263"/>
  <c r="H33" i="19263"/>
  <c r="J33" i="19263" s="1"/>
  <c r="K33" i="19263"/>
  <c r="G34" i="19263"/>
  <c r="D34" i="19263"/>
  <c r="I73" i="19263"/>
  <c r="H73" i="19263"/>
  <c r="B73" i="19263"/>
  <c r="K73" i="19263"/>
  <c r="J73" i="19263"/>
  <c r="C74" i="19263"/>
  <c r="E33" i="19262"/>
  <c r="D33" i="19262"/>
  <c r="I74" i="19262"/>
  <c r="H74" i="19262"/>
  <c r="B74" i="19262"/>
  <c r="G74" i="19262"/>
  <c r="C75" i="19262"/>
  <c r="F74" i="19262"/>
  <c r="E73" i="19262"/>
  <c r="D73" i="19262"/>
  <c r="G32" i="19262"/>
  <c r="C31" i="19262"/>
  <c r="F32" i="19262"/>
  <c r="H32" i="19262" s="1"/>
  <c r="B32" i="19262"/>
  <c r="I32" i="19262"/>
  <c r="E33" i="19258"/>
  <c r="D33" i="19258"/>
  <c r="G32" i="19258"/>
  <c r="I32" i="19258"/>
  <c r="B32" i="19258"/>
  <c r="C31" i="19258"/>
  <c r="F32" i="19258"/>
  <c r="H32" i="19258" s="1"/>
  <c r="B72" i="19258"/>
  <c r="C73" i="19258"/>
  <c r="G72" i="19258"/>
  <c r="F72" i="19258"/>
  <c r="I72" i="19258" s="1"/>
  <c r="H72" i="19258"/>
  <c r="D71" i="19258"/>
  <c r="E71" i="19258"/>
  <c r="F33" i="19263" l="1"/>
  <c r="E33" i="19263"/>
  <c r="F73" i="19263"/>
  <c r="E73" i="19263"/>
  <c r="D33" i="19263"/>
  <c r="G33" i="19263"/>
  <c r="H74" i="19263"/>
  <c r="J74" i="19263"/>
  <c r="B74" i="19263"/>
  <c r="C75" i="19263"/>
  <c r="K74" i="19263"/>
  <c r="I74" i="19263"/>
  <c r="J32" i="19263"/>
  <c r="K32" i="19263"/>
  <c r="C31" i="19263"/>
  <c r="B32" i="19263"/>
  <c r="I32" i="19263"/>
  <c r="H32" i="19263"/>
  <c r="G73" i="19263"/>
  <c r="D73" i="19263"/>
  <c r="I75" i="19262"/>
  <c r="H75" i="19262"/>
  <c r="B75" i="19262"/>
  <c r="G75" i="19262"/>
  <c r="F75" i="19262"/>
  <c r="C76" i="19262"/>
  <c r="D32" i="19262"/>
  <c r="E32" i="19262"/>
  <c r="G31" i="19262"/>
  <c r="C30" i="19262"/>
  <c r="F31" i="19262"/>
  <c r="H31" i="19262" s="1"/>
  <c r="B31" i="19262"/>
  <c r="I31" i="19262"/>
  <c r="E74" i="19262"/>
  <c r="D74" i="19262"/>
  <c r="D72" i="19258"/>
  <c r="E72" i="19258"/>
  <c r="G31" i="19258"/>
  <c r="B31" i="19258"/>
  <c r="I31" i="19258"/>
  <c r="F31" i="19258"/>
  <c r="H31" i="19258" s="1"/>
  <c r="C30" i="19258"/>
  <c r="B73" i="19258"/>
  <c r="G73" i="19258"/>
  <c r="C74" i="19258"/>
  <c r="H73" i="19258"/>
  <c r="F73" i="19258"/>
  <c r="I73" i="19258" s="1"/>
  <c r="E32" i="19258"/>
  <c r="D32" i="19258"/>
  <c r="F32" i="19263" l="1"/>
  <c r="E32" i="19263"/>
  <c r="E74" i="19263"/>
  <c r="F74" i="19263"/>
  <c r="D32" i="19263"/>
  <c r="G32" i="19263"/>
  <c r="B31" i="19263"/>
  <c r="I31" i="19263"/>
  <c r="K31" i="19263"/>
  <c r="H31" i="19263"/>
  <c r="J31" i="19263" s="1"/>
  <c r="C30" i="19263"/>
  <c r="I75" i="19263"/>
  <c r="H75" i="19263"/>
  <c r="J75" i="19263"/>
  <c r="B75" i="19263"/>
  <c r="C76" i="19263"/>
  <c r="K75" i="19263"/>
  <c r="D74" i="19263"/>
  <c r="G74" i="19263"/>
  <c r="G30" i="19262"/>
  <c r="C29" i="19262"/>
  <c r="F30" i="19262"/>
  <c r="H30" i="19262" s="1"/>
  <c r="B30" i="19262"/>
  <c r="I30" i="19262"/>
  <c r="E75" i="19262"/>
  <c r="D75" i="19262"/>
  <c r="I76" i="19262"/>
  <c r="H76" i="19262"/>
  <c r="B76" i="19262"/>
  <c r="G76" i="19262"/>
  <c r="C77" i="19262"/>
  <c r="F76" i="19262"/>
  <c r="D31" i="19262"/>
  <c r="E31" i="19262"/>
  <c r="D73" i="19258"/>
  <c r="E73" i="19258"/>
  <c r="E31" i="19258"/>
  <c r="D31" i="19258"/>
  <c r="G30" i="19258"/>
  <c r="I30" i="19258"/>
  <c r="B30" i="19258"/>
  <c r="F30" i="19258"/>
  <c r="H30" i="19258" s="1"/>
  <c r="C29" i="19258"/>
  <c r="B74" i="19258"/>
  <c r="G74" i="19258"/>
  <c r="C75" i="19258"/>
  <c r="H74" i="19258"/>
  <c r="F74" i="19258"/>
  <c r="I74" i="19258" s="1"/>
  <c r="E75" i="19263" l="1"/>
  <c r="F75" i="19263"/>
  <c r="E31" i="19263"/>
  <c r="F31" i="19263"/>
  <c r="G31" i="19263"/>
  <c r="D31" i="19263"/>
  <c r="I76" i="19263"/>
  <c r="B76" i="19263"/>
  <c r="C77" i="19263"/>
  <c r="H76" i="19263"/>
  <c r="J76" i="19263"/>
  <c r="K76" i="19263"/>
  <c r="D75" i="19263"/>
  <c r="G75" i="19263"/>
  <c r="K30" i="19263"/>
  <c r="H30" i="19263"/>
  <c r="J30" i="19263" s="1"/>
  <c r="C29" i="19263"/>
  <c r="I30" i="19263"/>
  <c r="B30" i="19263"/>
  <c r="G29" i="19262"/>
  <c r="C28" i="19262"/>
  <c r="F29" i="19262"/>
  <c r="H29" i="19262" s="1"/>
  <c r="B29" i="19262"/>
  <c r="I29" i="19262"/>
  <c r="E76" i="19262"/>
  <c r="D76" i="19262"/>
  <c r="I77" i="19262"/>
  <c r="H77" i="19262"/>
  <c r="B77" i="19262"/>
  <c r="G77" i="19262"/>
  <c r="F77" i="19262"/>
  <c r="C78" i="19262"/>
  <c r="D30" i="19262"/>
  <c r="E30" i="19262"/>
  <c r="D30" i="19258"/>
  <c r="E30" i="19258"/>
  <c r="D74" i="19258"/>
  <c r="E74" i="19258"/>
  <c r="B75" i="19258"/>
  <c r="C76" i="19258"/>
  <c r="G75" i="19258"/>
  <c r="F75" i="19258"/>
  <c r="I75" i="19258" s="1"/>
  <c r="H75" i="19258"/>
  <c r="B29" i="19258"/>
  <c r="I29" i="19258"/>
  <c r="F29" i="19258"/>
  <c r="H29" i="19258" s="1"/>
  <c r="C28" i="19258"/>
  <c r="G29" i="19258"/>
  <c r="F76" i="19263" l="1"/>
  <c r="E76" i="19263"/>
  <c r="E30" i="19263"/>
  <c r="F30" i="19263"/>
  <c r="D76" i="19263"/>
  <c r="G76" i="19263"/>
  <c r="D30" i="19263"/>
  <c r="G30" i="19263"/>
  <c r="H29" i="19263"/>
  <c r="J29" i="19263" s="1"/>
  <c r="B29" i="19263"/>
  <c r="I29" i="19263"/>
  <c r="C28" i="19263"/>
  <c r="K29" i="19263"/>
  <c r="C78" i="19263"/>
  <c r="K77" i="19263"/>
  <c r="I77" i="19263"/>
  <c r="H77" i="19263"/>
  <c r="J77" i="19263"/>
  <c r="B77" i="19263"/>
  <c r="E77" i="19262"/>
  <c r="D77" i="19262"/>
  <c r="G28" i="19262"/>
  <c r="C27" i="19262"/>
  <c r="F28" i="19262"/>
  <c r="H28" i="19262" s="1"/>
  <c r="B28" i="19262"/>
  <c r="I28" i="19262"/>
  <c r="I78" i="19262"/>
  <c r="H78" i="19262"/>
  <c r="B78" i="19262"/>
  <c r="G78" i="19262"/>
  <c r="C79" i="19262"/>
  <c r="F78" i="19262"/>
  <c r="D29" i="19262"/>
  <c r="E29" i="19262"/>
  <c r="G76" i="19258"/>
  <c r="C77" i="19258"/>
  <c r="H76" i="19258"/>
  <c r="B76" i="19258"/>
  <c r="F76" i="19258"/>
  <c r="I76" i="19258" s="1"/>
  <c r="B28" i="19258"/>
  <c r="I28" i="19258"/>
  <c r="F28" i="19258"/>
  <c r="H28" i="19258" s="1"/>
  <c r="C27" i="19258"/>
  <c r="G28" i="19258"/>
  <c r="D29" i="19258"/>
  <c r="E29" i="19258"/>
  <c r="D75" i="19258"/>
  <c r="E75" i="19258"/>
  <c r="F29" i="19263" l="1"/>
  <c r="E29" i="19263"/>
  <c r="F77" i="19263"/>
  <c r="E77" i="19263"/>
  <c r="J78" i="19263"/>
  <c r="B78" i="19263"/>
  <c r="K78" i="19263"/>
  <c r="I78" i="19263"/>
  <c r="C79" i="19263"/>
  <c r="H78" i="19263"/>
  <c r="G29" i="19263"/>
  <c r="D29" i="19263"/>
  <c r="K28" i="19263"/>
  <c r="C27" i="19263"/>
  <c r="B28" i="19263"/>
  <c r="H28" i="19263"/>
  <c r="J28" i="19263" s="1"/>
  <c r="I28" i="19263"/>
  <c r="G77" i="19263"/>
  <c r="D77" i="19263"/>
  <c r="E78" i="19262"/>
  <c r="D78" i="19262"/>
  <c r="D28" i="19262"/>
  <c r="E28" i="19262"/>
  <c r="I79" i="19262"/>
  <c r="H79" i="19262"/>
  <c r="B79" i="19262"/>
  <c r="G79" i="19262"/>
  <c r="F79" i="19262"/>
  <c r="C80" i="19262"/>
  <c r="G27" i="19262"/>
  <c r="C26" i="19262"/>
  <c r="F27" i="19262"/>
  <c r="H27" i="19262" s="1"/>
  <c r="B27" i="19262"/>
  <c r="I27" i="19262"/>
  <c r="D76" i="19258"/>
  <c r="E76" i="19258"/>
  <c r="E28" i="19258"/>
  <c r="D28" i="19258"/>
  <c r="G27" i="19258"/>
  <c r="B27" i="19258"/>
  <c r="F27" i="19258"/>
  <c r="H27" i="19258" s="1"/>
  <c r="I27" i="19258"/>
  <c r="C26" i="19258"/>
  <c r="F77" i="19258"/>
  <c r="I77" i="19258" s="1"/>
  <c r="G77" i="19258"/>
  <c r="H77" i="19258"/>
  <c r="C78" i="19258"/>
  <c r="B77" i="19258"/>
  <c r="E78" i="19263" l="1"/>
  <c r="F78" i="19263"/>
  <c r="F28" i="19263"/>
  <c r="E28" i="19263"/>
  <c r="B27" i="19263"/>
  <c r="J27" i="19263"/>
  <c r="K27" i="19263"/>
  <c r="I27" i="19263"/>
  <c r="H27" i="19263"/>
  <c r="C26" i="19263"/>
  <c r="G78" i="19263"/>
  <c r="D78" i="19263"/>
  <c r="G28" i="19263"/>
  <c r="D28" i="19263"/>
  <c r="C80" i="19263"/>
  <c r="K79" i="19263"/>
  <c r="I79" i="19263"/>
  <c r="J79" i="19263"/>
  <c r="H79" i="19263"/>
  <c r="B79" i="19263"/>
  <c r="G26" i="19262"/>
  <c r="C25" i="19262"/>
  <c r="F26" i="19262"/>
  <c r="H26" i="19262" s="1"/>
  <c r="B26" i="19262"/>
  <c r="I26" i="19262"/>
  <c r="D27" i="19262"/>
  <c r="E27" i="19262"/>
  <c r="E79" i="19262"/>
  <c r="D79" i="19262"/>
  <c r="I80" i="19262"/>
  <c r="H80" i="19262"/>
  <c r="B80" i="19262"/>
  <c r="G80" i="19262"/>
  <c r="C81" i="19262"/>
  <c r="F80" i="19262"/>
  <c r="E77" i="19258"/>
  <c r="D77" i="19258"/>
  <c r="D27" i="19258"/>
  <c r="E27" i="19258"/>
  <c r="F78" i="19258"/>
  <c r="I78" i="19258" s="1"/>
  <c r="C79" i="19258"/>
  <c r="G78" i="19258"/>
  <c r="H78" i="19258"/>
  <c r="B78" i="19258"/>
  <c r="B26" i="19258"/>
  <c r="I26" i="19258"/>
  <c r="F26" i="19258"/>
  <c r="H26" i="19258" s="1"/>
  <c r="C25" i="19258"/>
  <c r="G26" i="19258"/>
  <c r="E79" i="19263" l="1"/>
  <c r="F79" i="19263"/>
  <c r="E27" i="19263"/>
  <c r="F27" i="19263"/>
  <c r="D79" i="19263"/>
  <c r="G79" i="19263"/>
  <c r="I80" i="19263"/>
  <c r="C81" i="19263"/>
  <c r="H80" i="19263"/>
  <c r="B80" i="19263"/>
  <c r="J80" i="19263"/>
  <c r="K80" i="19263"/>
  <c r="H26" i="19263"/>
  <c r="J26" i="19263" s="1"/>
  <c r="I26" i="19263"/>
  <c r="B26" i="19263"/>
  <c r="K26" i="19263"/>
  <c r="C25" i="19263"/>
  <c r="D27" i="19263"/>
  <c r="G27" i="19263"/>
  <c r="E80" i="19262"/>
  <c r="D80" i="19262"/>
  <c r="I81" i="19262"/>
  <c r="H81" i="19262"/>
  <c r="B81" i="19262"/>
  <c r="G81" i="19262"/>
  <c r="F81" i="19262"/>
  <c r="C82" i="19262"/>
  <c r="G25" i="19262"/>
  <c r="C24" i="19262"/>
  <c r="F25" i="19262"/>
  <c r="H25" i="19262" s="1"/>
  <c r="B25" i="19262"/>
  <c r="I25" i="19262"/>
  <c r="D26" i="19262"/>
  <c r="E26" i="19262"/>
  <c r="D26" i="19258"/>
  <c r="E26" i="19258"/>
  <c r="B79" i="19258"/>
  <c r="G79" i="19258"/>
  <c r="F79" i="19258"/>
  <c r="I79" i="19258" s="1"/>
  <c r="H79" i="19258"/>
  <c r="C80" i="19258"/>
  <c r="F25" i="19258"/>
  <c r="H25" i="19258" s="1"/>
  <c r="C24" i="19258"/>
  <c r="G25" i="19258"/>
  <c r="B25" i="19258"/>
  <c r="I25" i="19258"/>
  <c r="E78" i="19258"/>
  <c r="D78" i="19258"/>
  <c r="F26" i="19263" l="1"/>
  <c r="E26" i="19263"/>
  <c r="F80" i="19263"/>
  <c r="E80" i="19263"/>
  <c r="J81" i="19263"/>
  <c r="B81" i="19263"/>
  <c r="H81" i="19263"/>
  <c r="K81" i="19263" s="1"/>
  <c r="C82" i="19263"/>
  <c r="I81" i="19263"/>
  <c r="D26" i="19263"/>
  <c r="G26" i="19263"/>
  <c r="D80" i="19263"/>
  <c r="G80" i="19263"/>
  <c r="H25" i="19263"/>
  <c r="J25" i="19263" s="1"/>
  <c r="B25" i="19263"/>
  <c r="I25" i="19263"/>
  <c r="K25" i="19263"/>
  <c r="C24" i="19263"/>
  <c r="I82" i="19262"/>
  <c r="H82" i="19262"/>
  <c r="B82" i="19262"/>
  <c r="G82" i="19262"/>
  <c r="C83" i="19262"/>
  <c r="F82" i="19262"/>
  <c r="G24" i="19262"/>
  <c r="C23" i="19262"/>
  <c r="F24" i="19262"/>
  <c r="H24" i="19262" s="1"/>
  <c r="B24" i="19262"/>
  <c r="I24" i="19262"/>
  <c r="D25" i="19262"/>
  <c r="E25" i="19262"/>
  <c r="E81" i="19262"/>
  <c r="D81" i="19262"/>
  <c r="D25" i="19258"/>
  <c r="E25" i="19258"/>
  <c r="D79" i="19258"/>
  <c r="E79" i="19258"/>
  <c r="F24" i="19258"/>
  <c r="H24" i="19258" s="1"/>
  <c r="C23" i="19258"/>
  <c r="G24" i="19258"/>
  <c r="I24" i="19258"/>
  <c r="B24" i="19258"/>
  <c r="H80" i="19258"/>
  <c r="G80" i="19258"/>
  <c r="C81" i="19258"/>
  <c r="F80" i="19258"/>
  <c r="I80" i="19258" s="1"/>
  <c r="B80" i="19258"/>
  <c r="F25" i="19263" l="1"/>
  <c r="E25" i="19263"/>
  <c r="F81" i="19263"/>
  <c r="E81" i="19263"/>
  <c r="C23" i="19263"/>
  <c r="H24" i="19263"/>
  <c r="J24" i="19263" s="1"/>
  <c r="I24" i="19263"/>
  <c r="B24" i="19263"/>
  <c r="K24" i="19263"/>
  <c r="G25" i="19263"/>
  <c r="D25" i="19263"/>
  <c r="D81" i="19263"/>
  <c r="G81" i="19263"/>
  <c r="C83" i="19263"/>
  <c r="I82" i="19263"/>
  <c r="J82" i="19263"/>
  <c r="B82" i="19263"/>
  <c r="H82" i="19263"/>
  <c r="K82" i="19263" s="1"/>
  <c r="D24" i="19262"/>
  <c r="E24" i="19262"/>
  <c r="E82" i="19262"/>
  <c r="D82" i="19262"/>
  <c r="G23" i="19262"/>
  <c r="F23" i="19262"/>
  <c r="B23" i="19262"/>
  <c r="C22" i="19262"/>
  <c r="I23" i="19262"/>
  <c r="H23" i="19262"/>
  <c r="I83" i="19262"/>
  <c r="H83" i="19262"/>
  <c r="B83" i="19262"/>
  <c r="G83" i="19262"/>
  <c r="F83" i="19262"/>
  <c r="C84" i="19262"/>
  <c r="B81" i="19258"/>
  <c r="G81" i="19258"/>
  <c r="F81" i="19258"/>
  <c r="I81" i="19258" s="1"/>
  <c r="C82" i="19258"/>
  <c r="H81" i="19258"/>
  <c r="D80" i="19258"/>
  <c r="E80" i="19258"/>
  <c r="G23" i="19258"/>
  <c r="I23" i="19258"/>
  <c r="F23" i="19258"/>
  <c r="H23" i="19258" s="1"/>
  <c r="C22" i="19258"/>
  <c r="B23" i="19258"/>
  <c r="E24" i="19258"/>
  <c r="D24" i="19258"/>
  <c r="F24" i="19263" l="1"/>
  <c r="E24" i="19263"/>
  <c r="F82" i="19263"/>
  <c r="E82" i="19263"/>
  <c r="D24" i="19263"/>
  <c r="G24" i="19263"/>
  <c r="D82" i="19263"/>
  <c r="G82" i="19263"/>
  <c r="I83" i="19263"/>
  <c r="H83" i="19263"/>
  <c r="J83" i="19263"/>
  <c r="B83" i="19263"/>
  <c r="C84" i="19263"/>
  <c r="K83" i="19263"/>
  <c r="H23" i="19263"/>
  <c r="J23" i="19263" s="1"/>
  <c r="I23" i="19263"/>
  <c r="B23" i="19263"/>
  <c r="K23" i="19263"/>
  <c r="C22" i="19263"/>
  <c r="I84" i="19262"/>
  <c r="H84" i="19262"/>
  <c r="B84" i="19262"/>
  <c r="G84" i="19262"/>
  <c r="C85" i="19262"/>
  <c r="F84" i="19262"/>
  <c r="G22" i="19262"/>
  <c r="C21" i="19262"/>
  <c r="B22" i="19262"/>
  <c r="I22" i="19262"/>
  <c r="F22" i="19262"/>
  <c r="H22" i="19262" s="1"/>
  <c r="E83" i="19262"/>
  <c r="D83" i="19262"/>
  <c r="D23" i="19262"/>
  <c r="E23" i="19262"/>
  <c r="B22" i="19258"/>
  <c r="I22" i="19258"/>
  <c r="G22" i="19258"/>
  <c r="F22" i="19258"/>
  <c r="H22" i="19258" s="1"/>
  <c r="C21" i="19258"/>
  <c r="E23" i="19258"/>
  <c r="D23" i="19258"/>
  <c r="H82" i="19258"/>
  <c r="C83" i="19258"/>
  <c r="B82" i="19258"/>
  <c r="F82" i="19258"/>
  <c r="I82" i="19258" s="1"/>
  <c r="G82" i="19258"/>
  <c r="D81" i="19258"/>
  <c r="E81" i="19258"/>
  <c r="E83" i="19263" l="1"/>
  <c r="F83" i="19263"/>
  <c r="E23" i="19263"/>
  <c r="F23" i="19263"/>
  <c r="D83" i="19263"/>
  <c r="G83" i="19263"/>
  <c r="I22" i="19263"/>
  <c r="H22" i="19263"/>
  <c r="J22" i="19263" s="1"/>
  <c r="C21" i="19263"/>
  <c r="K22" i="19263"/>
  <c r="B22" i="19263"/>
  <c r="D23" i="19263"/>
  <c r="G23" i="19263"/>
  <c r="C85" i="19263"/>
  <c r="K84" i="19263"/>
  <c r="I84" i="19263"/>
  <c r="J84" i="19263"/>
  <c r="H84" i="19263"/>
  <c r="B84" i="19263"/>
  <c r="E84" i="19262"/>
  <c r="D84" i="19262"/>
  <c r="D22" i="19262"/>
  <c r="E22" i="19262"/>
  <c r="G21" i="19262"/>
  <c r="C20" i="19262"/>
  <c r="B21" i="19262"/>
  <c r="I21" i="19262"/>
  <c r="F21" i="19262"/>
  <c r="H21" i="19262" s="1"/>
  <c r="I85" i="19262"/>
  <c r="H85" i="19262"/>
  <c r="B85" i="19262"/>
  <c r="G85" i="19262"/>
  <c r="F85" i="19262"/>
  <c r="C86" i="19262"/>
  <c r="D82" i="19258"/>
  <c r="E82" i="19258"/>
  <c r="B83" i="19258"/>
  <c r="C84" i="19258"/>
  <c r="F83" i="19258"/>
  <c r="I83" i="19258" s="1"/>
  <c r="H83" i="19258"/>
  <c r="G83" i="19258"/>
  <c r="G21" i="19258"/>
  <c r="I21" i="19258"/>
  <c r="C20" i="19258"/>
  <c r="B21" i="19258"/>
  <c r="F21" i="19258"/>
  <c r="H21" i="19258" s="1"/>
  <c r="E22" i="19258"/>
  <c r="D22" i="19258"/>
  <c r="F84" i="19263" l="1"/>
  <c r="E84" i="19263"/>
  <c r="E22" i="19263"/>
  <c r="F22" i="19263"/>
  <c r="I85" i="19263"/>
  <c r="H85" i="19263"/>
  <c r="K85" i="19263" s="1"/>
  <c r="C86" i="19263"/>
  <c r="J85" i="19263"/>
  <c r="B85" i="19263"/>
  <c r="D84" i="19263"/>
  <c r="G84" i="19263"/>
  <c r="G22" i="19263"/>
  <c r="D22" i="19263"/>
  <c r="K21" i="19263"/>
  <c r="H21" i="19263"/>
  <c r="J21" i="19263" s="1"/>
  <c r="I21" i="19263"/>
  <c r="B21" i="19263"/>
  <c r="C20" i="19263"/>
  <c r="D21" i="19262"/>
  <c r="E21" i="19262"/>
  <c r="G20" i="19262"/>
  <c r="C19" i="19262"/>
  <c r="B20" i="19262"/>
  <c r="I20" i="19262"/>
  <c r="F20" i="19262"/>
  <c r="H20" i="19262" s="1"/>
  <c r="I86" i="19262"/>
  <c r="H86" i="19262"/>
  <c r="B86" i="19262"/>
  <c r="G86" i="19262"/>
  <c r="C87" i="19262"/>
  <c r="F86" i="19262"/>
  <c r="E85" i="19262"/>
  <c r="D85" i="19262"/>
  <c r="E83" i="19258"/>
  <c r="D83" i="19258"/>
  <c r="B84" i="19258"/>
  <c r="G84" i="19258"/>
  <c r="C85" i="19258"/>
  <c r="F84" i="19258"/>
  <c r="I84" i="19258" s="1"/>
  <c r="H84" i="19258"/>
  <c r="E21" i="19258"/>
  <c r="D21" i="19258"/>
  <c r="G20" i="19258"/>
  <c r="B20" i="19258"/>
  <c r="F20" i="19258"/>
  <c r="H20" i="19258" s="1"/>
  <c r="C19" i="19258"/>
  <c r="I20" i="19258"/>
  <c r="F21" i="19263" l="1"/>
  <c r="E21" i="19263"/>
  <c r="F85" i="19263"/>
  <c r="E85" i="19263"/>
  <c r="G21" i="19263"/>
  <c r="D21" i="19263"/>
  <c r="D85" i="19263"/>
  <c r="G85" i="19263"/>
  <c r="I86" i="19263"/>
  <c r="H86" i="19263"/>
  <c r="K86" i="19263" s="1"/>
  <c r="J86" i="19263"/>
  <c r="B86" i="19263"/>
  <c r="C87" i="19263"/>
  <c r="K20" i="19263"/>
  <c r="I20" i="19263"/>
  <c r="H20" i="19263"/>
  <c r="J20" i="19263" s="1"/>
  <c r="B20" i="19263"/>
  <c r="C19" i="19263"/>
  <c r="E86" i="19262"/>
  <c r="D86" i="19262"/>
  <c r="D20" i="19262"/>
  <c r="E20" i="19262"/>
  <c r="I87" i="19262"/>
  <c r="H87" i="19262"/>
  <c r="B87" i="19262"/>
  <c r="G87" i="19262"/>
  <c r="F87" i="19262"/>
  <c r="C88" i="19262"/>
  <c r="G19" i="19262"/>
  <c r="C18" i="19262"/>
  <c r="B19" i="19262"/>
  <c r="I19" i="19262"/>
  <c r="F19" i="19262"/>
  <c r="H19" i="19262" s="1"/>
  <c r="D20" i="19258"/>
  <c r="E20" i="19258"/>
  <c r="D84" i="19258"/>
  <c r="E84" i="19258"/>
  <c r="B19" i="19258"/>
  <c r="I19" i="19258"/>
  <c r="C18" i="19258"/>
  <c r="F19" i="19258"/>
  <c r="H19" i="19258" s="1"/>
  <c r="G19" i="19258"/>
  <c r="H85" i="19258"/>
  <c r="G85" i="19258"/>
  <c r="F85" i="19258"/>
  <c r="I85" i="19258" s="1"/>
  <c r="C86" i="19258"/>
  <c r="B85" i="19258"/>
  <c r="E86" i="19263" l="1"/>
  <c r="F20" i="19263"/>
  <c r="E20" i="19263"/>
  <c r="C18" i="19263"/>
  <c r="H19" i="19263"/>
  <c r="J19" i="19263" s="1"/>
  <c r="B19" i="19263"/>
  <c r="K19" i="19263"/>
  <c r="I19" i="19263"/>
  <c r="D20" i="19263"/>
  <c r="G20" i="19263"/>
  <c r="J87" i="19263"/>
  <c r="B87" i="19263"/>
  <c r="C88" i="19263"/>
  <c r="H87" i="19263"/>
  <c r="K87" i="19263" s="1"/>
  <c r="I87" i="19263"/>
  <c r="D86" i="19263"/>
  <c r="F86" i="19263" s="1"/>
  <c r="G86" i="19263"/>
  <c r="E87" i="19262"/>
  <c r="D87" i="19262"/>
  <c r="D19" i="19262"/>
  <c r="E19" i="19262"/>
  <c r="I88" i="19262"/>
  <c r="H88" i="19262"/>
  <c r="B88" i="19262"/>
  <c r="G88" i="19262"/>
  <c r="C89" i="19262"/>
  <c r="F88" i="19262"/>
  <c r="G18" i="19262"/>
  <c r="C17" i="19262"/>
  <c r="I18" i="19262"/>
  <c r="B18" i="19262"/>
  <c r="F18" i="19262"/>
  <c r="H18" i="19262" s="1"/>
  <c r="D85" i="19258"/>
  <c r="E85" i="19258"/>
  <c r="G18" i="19258"/>
  <c r="B18" i="19258"/>
  <c r="F18" i="19258"/>
  <c r="H18" i="19258" s="1"/>
  <c r="I18" i="19258"/>
  <c r="C17" i="19258"/>
  <c r="B86" i="19258"/>
  <c r="C87" i="19258"/>
  <c r="F86" i="19258"/>
  <c r="I86" i="19258" s="1"/>
  <c r="H86" i="19258"/>
  <c r="G86" i="19258"/>
  <c r="E19" i="19258"/>
  <c r="D19" i="19258"/>
  <c r="F19" i="19263" l="1"/>
  <c r="E87" i="19263"/>
  <c r="F87" i="19263"/>
  <c r="G87" i="19263"/>
  <c r="D87" i="19263"/>
  <c r="I88" i="19263"/>
  <c r="J88" i="19263"/>
  <c r="H88" i="19263"/>
  <c r="K88" i="19263" s="1"/>
  <c r="B88" i="19263"/>
  <c r="C89" i="19263"/>
  <c r="G19" i="19263"/>
  <c r="D19" i="19263"/>
  <c r="E19" i="19263" s="1"/>
  <c r="C17" i="19263"/>
  <c r="I18" i="19263"/>
  <c r="B18" i="19263"/>
  <c r="K18" i="19263"/>
  <c r="H18" i="19263"/>
  <c r="J18" i="19263" s="1"/>
  <c r="D18" i="19262"/>
  <c r="E18" i="19262"/>
  <c r="E88" i="19262"/>
  <c r="D88" i="19262"/>
  <c r="G17" i="19262"/>
  <c r="C16" i="19262"/>
  <c r="F17" i="19262"/>
  <c r="H17" i="19262" s="1"/>
  <c r="B17" i="19262"/>
  <c r="I17" i="19262"/>
  <c r="I89" i="19262"/>
  <c r="H89" i="19262"/>
  <c r="B89" i="19262"/>
  <c r="G89" i="19262"/>
  <c r="F89" i="19262"/>
  <c r="C90" i="19262"/>
  <c r="G17" i="19258"/>
  <c r="F17" i="19258"/>
  <c r="H17" i="19258" s="1"/>
  <c r="B17" i="19258"/>
  <c r="I17" i="19258"/>
  <c r="C16" i="19258"/>
  <c r="B87" i="19258"/>
  <c r="G87" i="19258"/>
  <c r="F87" i="19258"/>
  <c r="I87" i="19258" s="1"/>
  <c r="H87" i="19258"/>
  <c r="C88" i="19258"/>
  <c r="E18" i="19258"/>
  <c r="D18" i="19258"/>
  <c r="E86" i="19258"/>
  <c r="D86" i="19258"/>
  <c r="F18" i="19263" l="1"/>
  <c r="E18" i="19263"/>
  <c r="F88" i="19263"/>
  <c r="E88" i="19263"/>
  <c r="D18" i="19263"/>
  <c r="G18" i="19263"/>
  <c r="I89" i="19263"/>
  <c r="H89" i="19263"/>
  <c r="K89" i="19263" s="1"/>
  <c r="B89" i="19263"/>
  <c r="C90" i="19263"/>
  <c r="J89" i="19263"/>
  <c r="K17" i="19263"/>
  <c r="C16" i="19263"/>
  <c r="H17" i="19263"/>
  <c r="J17" i="19263" s="1"/>
  <c r="I17" i="19263"/>
  <c r="B17" i="19263"/>
  <c r="G88" i="19263"/>
  <c r="D88" i="19263"/>
  <c r="E17" i="19262"/>
  <c r="D17" i="19262"/>
  <c r="I90" i="19262"/>
  <c r="H90" i="19262"/>
  <c r="B90" i="19262"/>
  <c r="G90" i="19262"/>
  <c r="C91" i="19262"/>
  <c r="F90" i="19262"/>
  <c r="G16" i="19262"/>
  <c r="I16" i="19262"/>
  <c r="C15" i="19262"/>
  <c r="B16" i="19262"/>
  <c r="F16" i="19262"/>
  <c r="H16" i="19262" s="1"/>
  <c r="E89" i="19262"/>
  <c r="D89" i="19262"/>
  <c r="E17" i="19258"/>
  <c r="D17" i="19258"/>
  <c r="H88" i="19258"/>
  <c r="C89" i="19258"/>
  <c r="B88" i="19258"/>
  <c r="F88" i="19258"/>
  <c r="I88" i="19258" s="1"/>
  <c r="G88" i="19258"/>
  <c r="D87" i="19258"/>
  <c r="E87" i="19258"/>
  <c r="G16" i="19258"/>
  <c r="B16" i="19258"/>
  <c r="I16" i="19258"/>
  <c r="C15" i="19258"/>
  <c r="F16" i="19258"/>
  <c r="H16" i="19258" s="1"/>
  <c r="F17" i="19263" l="1"/>
  <c r="E17" i="19263"/>
  <c r="E89" i="19263"/>
  <c r="D17" i="19263"/>
  <c r="G17" i="19263"/>
  <c r="I90" i="19263"/>
  <c r="B90" i="19263"/>
  <c r="H90" i="19263"/>
  <c r="K90" i="19263" s="1"/>
  <c r="J90" i="19263"/>
  <c r="C91" i="19263"/>
  <c r="K16" i="19263"/>
  <c r="H16" i="19263"/>
  <c r="J16" i="19263" s="1"/>
  <c r="C15" i="19263"/>
  <c r="I16" i="19263"/>
  <c r="B16" i="19263"/>
  <c r="G89" i="19263"/>
  <c r="D89" i="19263"/>
  <c r="F89" i="19263" s="1"/>
  <c r="D16" i="19262"/>
  <c r="E16" i="19262"/>
  <c r="G15" i="19262"/>
  <c r="C14" i="19262"/>
  <c r="F15" i="19262"/>
  <c r="H15" i="19262" s="1"/>
  <c r="B15" i="19262"/>
  <c r="I15" i="19262"/>
  <c r="I91" i="19262"/>
  <c r="H91" i="19262"/>
  <c r="B91" i="19262"/>
  <c r="G91" i="19262"/>
  <c r="F91" i="19262"/>
  <c r="C92" i="19262"/>
  <c r="E90" i="19262"/>
  <c r="D90" i="19262"/>
  <c r="E16" i="19258"/>
  <c r="D16" i="19258"/>
  <c r="B89" i="19258"/>
  <c r="G89" i="19258"/>
  <c r="F89" i="19258"/>
  <c r="I89" i="19258" s="1"/>
  <c r="H89" i="19258"/>
  <c r="C90" i="19258"/>
  <c r="B15" i="19258"/>
  <c r="I15" i="19258"/>
  <c r="F15" i="19258"/>
  <c r="H15" i="19258" s="1"/>
  <c r="C14" i="19258"/>
  <c r="G15" i="19258"/>
  <c r="D88" i="19258"/>
  <c r="E88" i="19258"/>
  <c r="F16" i="19263" l="1"/>
  <c r="E90" i="19263"/>
  <c r="G16" i="19263"/>
  <c r="D16" i="19263"/>
  <c r="E16" i="19263" s="1"/>
  <c r="G90" i="19263"/>
  <c r="D90" i="19263"/>
  <c r="F90" i="19263" s="1"/>
  <c r="H91" i="19263"/>
  <c r="K91" i="19263" s="1"/>
  <c r="J91" i="19263"/>
  <c r="C92" i="19263"/>
  <c r="I91" i="19263"/>
  <c r="B91" i="19263"/>
  <c r="B15" i="19263"/>
  <c r="I15" i="19263"/>
  <c r="H15" i="19263"/>
  <c r="J15" i="19263" s="1"/>
  <c r="C14" i="19263"/>
  <c r="K15" i="19263"/>
  <c r="G14" i="19262"/>
  <c r="C13" i="19262"/>
  <c r="F14" i="19262"/>
  <c r="H14" i="19262" s="1"/>
  <c r="B14" i="19262"/>
  <c r="I14" i="19262"/>
  <c r="I92" i="19262"/>
  <c r="H92" i="19262"/>
  <c r="B92" i="19262"/>
  <c r="G92" i="19262"/>
  <c r="C93" i="19262"/>
  <c r="F92" i="19262"/>
  <c r="E91" i="19262"/>
  <c r="D91" i="19262"/>
  <c r="D15" i="19262"/>
  <c r="E15" i="19262"/>
  <c r="G14" i="19258"/>
  <c r="B14" i="19258"/>
  <c r="I14" i="19258"/>
  <c r="F14" i="19258"/>
  <c r="H14" i="19258" s="1"/>
  <c r="C13" i="19258"/>
  <c r="B90" i="19258"/>
  <c r="H90" i="19258"/>
  <c r="F90" i="19258"/>
  <c r="I90" i="19258" s="1"/>
  <c r="C91" i="19258"/>
  <c r="G90" i="19258"/>
  <c r="D89" i="19258"/>
  <c r="E89" i="19258"/>
  <c r="E15" i="19258"/>
  <c r="D15" i="19258"/>
  <c r="F15" i="19263" l="1"/>
  <c r="E91" i="19263"/>
  <c r="H92" i="19263"/>
  <c r="K92" i="19263" s="1"/>
  <c r="B92" i="19263"/>
  <c r="J92" i="19263"/>
  <c r="C93" i="19263"/>
  <c r="I92" i="19263"/>
  <c r="D15" i="19263"/>
  <c r="E15" i="19263" s="1"/>
  <c r="G15" i="19263"/>
  <c r="H14" i="19263"/>
  <c r="J14" i="19263" s="1"/>
  <c r="K14" i="19263"/>
  <c r="B14" i="19263"/>
  <c r="C13" i="19263"/>
  <c r="I14" i="19263"/>
  <c r="D91" i="19263"/>
  <c r="F91" i="19263" s="1"/>
  <c r="G91" i="19263"/>
  <c r="E14" i="19262"/>
  <c r="D14" i="19262"/>
  <c r="E92" i="19262"/>
  <c r="D92" i="19262"/>
  <c r="I93" i="19262"/>
  <c r="H93" i="19262"/>
  <c r="B93" i="19262"/>
  <c r="G93" i="19262"/>
  <c r="F93" i="19262"/>
  <c r="C94" i="19262"/>
  <c r="G13" i="19262"/>
  <c r="C12" i="19262"/>
  <c r="F13" i="19262"/>
  <c r="H13" i="19262" s="1"/>
  <c r="B13" i="19262"/>
  <c r="I13" i="19262"/>
  <c r="B91" i="19258"/>
  <c r="G91" i="19258"/>
  <c r="F91" i="19258"/>
  <c r="I91" i="19258" s="1"/>
  <c r="H91" i="19258"/>
  <c r="C92" i="19258"/>
  <c r="D90" i="19258"/>
  <c r="E90" i="19258"/>
  <c r="E14" i="19258"/>
  <c r="D14" i="19258"/>
  <c r="G13" i="19258"/>
  <c r="B13" i="19258"/>
  <c r="I13" i="19258"/>
  <c r="F13" i="19258"/>
  <c r="H13" i="19258" s="1"/>
  <c r="C12" i="19258"/>
  <c r="F14" i="19263" l="1"/>
  <c r="E92" i="19263"/>
  <c r="G14" i="19263"/>
  <c r="D14" i="19263"/>
  <c r="E14" i="19263" s="1"/>
  <c r="G92" i="19263"/>
  <c r="D92" i="19263"/>
  <c r="F92" i="19263" s="1"/>
  <c r="H93" i="19263"/>
  <c r="K93" i="19263" s="1"/>
  <c r="J93" i="19263"/>
  <c r="B93" i="19263"/>
  <c r="C94" i="19263"/>
  <c r="I93" i="19263"/>
  <c r="H13" i="19263"/>
  <c r="J13" i="19263" s="1"/>
  <c r="K13" i="19263"/>
  <c r="B13" i="19263"/>
  <c r="I13" i="19263"/>
  <c r="C12" i="19263"/>
  <c r="G12" i="19262"/>
  <c r="C11" i="19262"/>
  <c r="F12" i="19262"/>
  <c r="H12" i="19262" s="1"/>
  <c r="B12" i="19262"/>
  <c r="I12" i="19262"/>
  <c r="D13" i="19262"/>
  <c r="E13" i="19262"/>
  <c r="E93" i="19262"/>
  <c r="D93" i="19262"/>
  <c r="I94" i="19262"/>
  <c r="H94" i="19262"/>
  <c r="B94" i="19262"/>
  <c r="G94" i="19262"/>
  <c r="C95" i="19262"/>
  <c r="F94" i="19262"/>
  <c r="E13" i="19258"/>
  <c r="D13" i="19258"/>
  <c r="B92" i="19258"/>
  <c r="G92" i="19258"/>
  <c r="F92" i="19258"/>
  <c r="I92" i="19258" s="1"/>
  <c r="H92" i="19258"/>
  <c r="C93" i="19258"/>
  <c r="G12" i="19258"/>
  <c r="B12" i="19258"/>
  <c r="I12" i="19258"/>
  <c r="F12" i="19258"/>
  <c r="H12" i="19258" s="1"/>
  <c r="C11" i="19258"/>
  <c r="D91" i="19258"/>
  <c r="E91" i="19258"/>
  <c r="F13" i="19263" l="1"/>
  <c r="E93" i="19263"/>
  <c r="G13" i="19263"/>
  <c r="D13" i="19263"/>
  <c r="E13" i="19263" s="1"/>
  <c r="H94" i="19263"/>
  <c r="K94" i="19263" s="1"/>
  <c r="B94" i="19263"/>
  <c r="I94" i="19263"/>
  <c r="J94" i="19263"/>
  <c r="C95" i="19263"/>
  <c r="D93" i="19263"/>
  <c r="F93" i="19263" s="1"/>
  <c r="G93" i="19263"/>
  <c r="C11" i="19263"/>
  <c r="K12" i="19263"/>
  <c r="I12" i="19263"/>
  <c r="B12" i="19263"/>
  <c r="H12" i="19263"/>
  <c r="J12" i="19263" s="1"/>
  <c r="E12" i="19262"/>
  <c r="D12" i="19262"/>
  <c r="I95" i="19262"/>
  <c r="H95" i="19262"/>
  <c r="B95" i="19262"/>
  <c r="G95" i="19262"/>
  <c r="F95" i="19262"/>
  <c r="C96" i="19262"/>
  <c r="G11" i="19262"/>
  <c r="C10" i="19262"/>
  <c r="F11" i="19262"/>
  <c r="H11" i="19262" s="1"/>
  <c r="B11" i="19262"/>
  <c r="I11" i="19262"/>
  <c r="E94" i="19262"/>
  <c r="D94" i="19262"/>
  <c r="D92" i="19258"/>
  <c r="E92" i="19258"/>
  <c r="E12" i="19258"/>
  <c r="D12" i="19258"/>
  <c r="H93" i="19258"/>
  <c r="F93" i="19258"/>
  <c r="I93" i="19258" s="1"/>
  <c r="G93" i="19258"/>
  <c r="C94" i="19258"/>
  <c r="B93" i="19258"/>
  <c r="G11" i="19258"/>
  <c r="B11" i="19258"/>
  <c r="I11" i="19258"/>
  <c r="F11" i="19258"/>
  <c r="H11" i="19258" s="1"/>
  <c r="C10" i="19258"/>
  <c r="E94" i="19263" l="1"/>
  <c r="F12" i="19263"/>
  <c r="H95" i="19263"/>
  <c r="K95" i="19263" s="1"/>
  <c r="J95" i="19263"/>
  <c r="B95" i="19263"/>
  <c r="C96" i="19263"/>
  <c r="I95" i="19263"/>
  <c r="G94" i="19263"/>
  <c r="D94" i="19263"/>
  <c r="F94" i="19263" s="1"/>
  <c r="K11" i="19263"/>
  <c r="C10" i="19263"/>
  <c r="H11" i="19263"/>
  <c r="J11" i="19263" s="1"/>
  <c r="B11" i="19263"/>
  <c r="I11" i="19263"/>
  <c r="D12" i="19263"/>
  <c r="E12" i="19263" s="1"/>
  <c r="G12" i="19263"/>
  <c r="I96" i="19262"/>
  <c r="H96" i="19262"/>
  <c r="B96" i="19262"/>
  <c r="G96" i="19262"/>
  <c r="C97" i="19262"/>
  <c r="F96" i="19262"/>
  <c r="G10" i="19262"/>
  <c r="C9" i="19262"/>
  <c r="F10" i="19262"/>
  <c r="H10" i="19262" s="1"/>
  <c r="B10" i="19262"/>
  <c r="I10" i="19262"/>
  <c r="D11" i="19262"/>
  <c r="E11" i="19262"/>
  <c r="E95" i="19262"/>
  <c r="D95" i="19262"/>
  <c r="B94" i="19258"/>
  <c r="G94" i="19258"/>
  <c r="F94" i="19258"/>
  <c r="I94" i="19258" s="1"/>
  <c r="C95" i="19258"/>
  <c r="H94" i="19258"/>
  <c r="E11" i="19258"/>
  <c r="D11" i="19258"/>
  <c r="G10" i="19258"/>
  <c r="B10" i="19258"/>
  <c r="I10" i="19258"/>
  <c r="F10" i="19258"/>
  <c r="H10" i="19258" s="1"/>
  <c r="C9" i="19258"/>
  <c r="E93" i="19258"/>
  <c r="D93" i="19258"/>
  <c r="F11" i="19263" l="1"/>
  <c r="E95" i="19263"/>
  <c r="F95" i="19263"/>
  <c r="D11" i="19263"/>
  <c r="E11" i="19263" s="1"/>
  <c r="G11" i="19263"/>
  <c r="D95" i="19263"/>
  <c r="G95" i="19263"/>
  <c r="H96" i="19263"/>
  <c r="K96" i="19263" s="1"/>
  <c r="J96" i="19263"/>
  <c r="B96" i="19263"/>
  <c r="C97" i="19263"/>
  <c r="I96" i="19263"/>
  <c r="H10" i="19263"/>
  <c r="J10" i="19263" s="1"/>
  <c r="I10" i="19263"/>
  <c r="B10" i="19263"/>
  <c r="K10" i="19263"/>
  <c r="C9" i="19263"/>
  <c r="G9" i="19262"/>
  <c r="C8" i="19262"/>
  <c r="F9" i="19262"/>
  <c r="H9" i="19262" s="1"/>
  <c r="B9" i="19262"/>
  <c r="I9" i="19262"/>
  <c r="E96" i="19262"/>
  <c r="D96" i="19262"/>
  <c r="D10" i="19262"/>
  <c r="E10" i="19262"/>
  <c r="I97" i="19262"/>
  <c r="H97" i="19262"/>
  <c r="B97" i="19262"/>
  <c r="G97" i="19262"/>
  <c r="F97" i="19262"/>
  <c r="C98" i="19262"/>
  <c r="D10" i="19258"/>
  <c r="E10" i="19258"/>
  <c r="B9" i="19258"/>
  <c r="I9" i="19258"/>
  <c r="G9" i="19258"/>
  <c r="F9" i="19258"/>
  <c r="H9" i="19258" s="1"/>
  <c r="C8" i="19258"/>
  <c r="C96" i="19258"/>
  <c r="B95" i="19258"/>
  <c r="G95" i="19258"/>
  <c r="H95" i="19258"/>
  <c r="F95" i="19258"/>
  <c r="I95" i="19258" s="1"/>
  <c r="E94" i="19258"/>
  <c r="D94" i="19258"/>
  <c r="F10" i="19263" l="1"/>
  <c r="E10" i="19263"/>
  <c r="F96" i="19263"/>
  <c r="E96" i="19263"/>
  <c r="D96" i="19263"/>
  <c r="G96" i="19263"/>
  <c r="B9" i="19263"/>
  <c r="I9" i="19263"/>
  <c r="K9" i="19263"/>
  <c r="C8" i="19263"/>
  <c r="H9" i="19263"/>
  <c r="J9" i="19263" s="1"/>
  <c r="G10" i="19263"/>
  <c r="D10" i="19263"/>
  <c r="H97" i="19263"/>
  <c r="K97" i="19263" s="1"/>
  <c r="C98" i="19263"/>
  <c r="I97" i="19263"/>
  <c r="J97" i="19263"/>
  <c r="B97" i="19263"/>
  <c r="D9" i="19262"/>
  <c r="E9" i="19262"/>
  <c r="I98" i="19262"/>
  <c r="H98" i="19262"/>
  <c r="B98" i="19262"/>
  <c r="G98" i="19262"/>
  <c r="C99" i="19262"/>
  <c r="C100" i="19262" s="1"/>
  <c r="F98" i="19262"/>
  <c r="G8" i="19262"/>
  <c r="C7" i="19262"/>
  <c r="F8" i="19262"/>
  <c r="H8" i="19262" s="1"/>
  <c r="B8" i="19262"/>
  <c r="I8" i="19262"/>
  <c r="E97" i="19262"/>
  <c r="D97" i="19262"/>
  <c r="E9" i="19258"/>
  <c r="D9" i="19258"/>
  <c r="H96" i="19258"/>
  <c r="F96" i="19258"/>
  <c r="I96" i="19258" s="1"/>
  <c r="G96" i="19258"/>
  <c r="B96" i="19258"/>
  <c r="C97" i="19258"/>
  <c r="G8" i="19258"/>
  <c r="B8" i="19258"/>
  <c r="I8" i="19258"/>
  <c r="F8" i="19258"/>
  <c r="H8" i="19258" s="1"/>
  <c r="C7" i="19258"/>
  <c r="D95" i="19258"/>
  <c r="E95" i="19258"/>
  <c r="F9" i="19263" l="1"/>
  <c r="E97" i="19263"/>
  <c r="D9" i="19263"/>
  <c r="E9" i="19263" s="1"/>
  <c r="G9" i="19263"/>
  <c r="H98" i="19263"/>
  <c r="K98" i="19263" s="1"/>
  <c r="I98" i="19263"/>
  <c r="J98" i="19263"/>
  <c r="B98" i="19263"/>
  <c r="C99" i="19263"/>
  <c r="D97" i="19263"/>
  <c r="F97" i="19263" s="1"/>
  <c r="G97" i="19263"/>
  <c r="C7" i="19263"/>
  <c r="K8" i="19263"/>
  <c r="H8" i="19263"/>
  <c r="J8" i="19263" s="1"/>
  <c r="I8" i="19263"/>
  <c r="B8" i="19263"/>
  <c r="B100" i="19262"/>
  <c r="H100" i="19262"/>
  <c r="I100" i="19262"/>
  <c r="C101" i="19262"/>
  <c r="G100" i="19262"/>
  <c r="F100" i="19262"/>
  <c r="E8" i="19262"/>
  <c r="D8" i="19262"/>
  <c r="I99" i="19262"/>
  <c r="H99" i="19262"/>
  <c r="B99" i="19262"/>
  <c r="G99" i="19262"/>
  <c r="F99" i="19262"/>
  <c r="G7" i="19262"/>
  <c r="C6" i="19262"/>
  <c r="F7" i="19262"/>
  <c r="H7" i="19262" s="1"/>
  <c r="B7" i="19262"/>
  <c r="I7" i="19262"/>
  <c r="E98" i="19262"/>
  <c r="D98" i="19262"/>
  <c r="E8" i="19258"/>
  <c r="D8" i="19258"/>
  <c r="G97" i="19258"/>
  <c r="H97" i="19258"/>
  <c r="C98" i="19258"/>
  <c r="B97" i="19258"/>
  <c r="F97" i="19258"/>
  <c r="I97" i="19258" s="1"/>
  <c r="D96" i="19258"/>
  <c r="E96" i="19258"/>
  <c r="G7" i="19258"/>
  <c r="B7" i="19258"/>
  <c r="F7" i="19258"/>
  <c r="H7" i="19258" s="1"/>
  <c r="C6" i="19258"/>
  <c r="I7" i="19258"/>
  <c r="F8" i="19263" l="1"/>
  <c r="E98" i="19263"/>
  <c r="H99" i="19263"/>
  <c r="K99" i="19263" s="1"/>
  <c r="C100" i="19263"/>
  <c r="J99" i="19263"/>
  <c r="B99" i="19263"/>
  <c r="I99" i="19263"/>
  <c r="C6" i="19263"/>
  <c r="I7" i="19263"/>
  <c r="B7" i="19263"/>
  <c r="K7" i="19263"/>
  <c r="H7" i="19263"/>
  <c r="J7" i="19263" s="1"/>
  <c r="G98" i="19263"/>
  <c r="D98" i="19263"/>
  <c r="F98" i="19263" s="1"/>
  <c r="D8" i="19263"/>
  <c r="E8" i="19263" s="1"/>
  <c r="G8" i="19263"/>
  <c r="B101" i="19262"/>
  <c r="C102" i="19262"/>
  <c r="F101" i="19262"/>
  <c r="I101" i="19262"/>
  <c r="G101" i="19262"/>
  <c r="H101" i="19262"/>
  <c r="D100" i="19262"/>
  <c r="E100" i="19262"/>
  <c r="D7" i="19262"/>
  <c r="E7" i="19262"/>
  <c r="G6" i="19262"/>
  <c r="C5" i="19262"/>
  <c r="C4" i="19262" s="1"/>
  <c r="F6" i="19262"/>
  <c r="H6" i="19262" s="1"/>
  <c r="B6" i="19262"/>
  <c r="I6" i="19262"/>
  <c r="E99" i="19262"/>
  <c r="D99" i="19262"/>
  <c r="D97" i="19258"/>
  <c r="E97" i="19258"/>
  <c r="E7" i="19258"/>
  <c r="D7" i="19258"/>
  <c r="G6" i="19258"/>
  <c r="C5" i="19258"/>
  <c r="B6" i="19258"/>
  <c r="I6" i="19258"/>
  <c r="F6" i="19258"/>
  <c r="H6" i="19258" s="1"/>
  <c r="G98" i="19258"/>
  <c r="C99" i="19258"/>
  <c r="H98" i="19258"/>
  <c r="F98" i="19258"/>
  <c r="I98" i="19258" s="1"/>
  <c r="B98" i="19258"/>
  <c r="F7" i="19263" l="1"/>
  <c r="E99" i="19263"/>
  <c r="D99" i="19263"/>
  <c r="F99" i="19263" s="1"/>
  <c r="G99" i="19263"/>
  <c r="H100" i="19263"/>
  <c r="K100" i="19263" s="1"/>
  <c r="I100" i="19263"/>
  <c r="J100" i="19263"/>
  <c r="B100" i="19263"/>
  <c r="C101" i="19263"/>
  <c r="G7" i="19263"/>
  <c r="D7" i="19263"/>
  <c r="E7" i="19263" s="1"/>
  <c r="I6" i="19263"/>
  <c r="B6" i="19263"/>
  <c r="C5" i="19263"/>
  <c r="K6" i="19263"/>
  <c r="H6" i="19263"/>
  <c r="J6" i="19263" s="1"/>
  <c r="B102" i="19262"/>
  <c r="H102" i="19262"/>
  <c r="F102" i="19262"/>
  <c r="I102" i="19262"/>
  <c r="G102" i="19262"/>
  <c r="C103" i="19262"/>
  <c r="D101" i="19262"/>
  <c r="E101" i="19262"/>
  <c r="B4" i="19262"/>
  <c r="I4" i="19262"/>
  <c r="C3" i="19262"/>
  <c r="H4" i="19262"/>
  <c r="G4" i="19262"/>
  <c r="F4" i="19262"/>
  <c r="D6" i="19262"/>
  <c r="E6" i="19262"/>
  <c r="G5" i="19262"/>
  <c r="F5" i="19262"/>
  <c r="H5" i="19262" s="1"/>
  <c r="B5" i="19262"/>
  <c r="I5" i="19262"/>
  <c r="D98" i="19258"/>
  <c r="E98" i="19258"/>
  <c r="G5" i="19258"/>
  <c r="B5" i="19258"/>
  <c r="I5" i="19258"/>
  <c r="C4" i="19258"/>
  <c r="F5" i="19258"/>
  <c r="H5" i="19258" s="1"/>
  <c r="F99" i="19258"/>
  <c r="I99" i="19258" s="1"/>
  <c r="C100" i="19258"/>
  <c r="B99" i="19258"/>
  <c r="G99" i="19258"/>
  <c r="H99" i="19258"/>
  <c r="E6" i="19258"/>
  <c r="D6" i="19258"/>
  <c r="F6" i="19263" l="1"/>
  <c r="E100" i="19263"/>
  <c r="B5" i="19263"/>
  <c r="H5" i="19263"/>
  <c r="J5" i="19263" s="1"/>
  <c r="K5" i="19263"/>
  <c r="C4" i="19263"/>
  <c r="I5" i="19263"/>
  <c r="D6" i="19263"/>
  <c r="E6" i="19263" s="1"/>
  <c r="G6" i="19263"/>
  <c r="D100" i="19263"/>
  <c r="F100" i="19263" s="1"/>
  <c r="G100" i="19263"/>
  <c r="H101" i="19263"/>
  <c r="K101" i="19263" s="1"/>
  <c r="C102" i="19263"/>
  <c r="J101" i="19263"/>
  <c r="B101" i="19263"/>
  <c r="I101" i="19263"/>
  <c r="G103" i="19262"/>
  <c r="H103" i="19262"/>
  <c r="B103" i="19262"/>
  <c r="F103" i="19262"/>
  <c r="I103" i="19262" s="1"/>
  <c r="D102" i="19262"/>
  <c r="E102" i="19262"/>
  <c r="B3" i="19262"/>
  <c r="F3" i="19262"/>
  <c r="H3" i="19262" s="1"/>
  <c r="G3" i="19262"/>
  <c r="I3" i="19262"/>
  <c r="D4" i="19262"/>
  <c r="E4" i="19262"/>
  <c r="E5" i="19262"/>
  <c r="D5" i="19262"/>
  <c r="E5" i="19258"/>
  <c r="D5" i="19258"/>
  <c r="E99" i="19258"/>
  <c r="D99" i="19258"/>
  <c r="C3" i="19258"/>
  <c r="B4" i="19258"/>
  <c r="G4" i="19258"/>
  <c r="F4" i="19258"/>
  <c r="H4" i="19258" s="1"/>
  <c r="I4" i="19258"/>
  <c r="B100" i="19258"/>
  <c r="H100" i="19258"/>
  <c r="F100" i="19258"/>
  <c r="I100" i="19258" s="1"/>
  <c r="G100" i="19258"/>
  <c r="C101" i="19258"/>
  <c r="E101" i="19263" l="1"/>
  <c r="F5" i="19263"/>
  <c r="I4" i="19263"/>
  <c r="B4" i="19263"/>
  <c r="K4" i="19263"/>
  <c r="H4" i="19263"/>
  <c r="J4" i="19263" s="1"/>
  <c r="C3" i="19263"/>
  <c r="H102" i="19263"/>
  <c r="K102" i="19263" s="1"/>
  <c r="J102" i="19263"/>
  <c r="B102" i="19263"/>
  <c r="C103" i="19263"/>
  <c r="I102" i="19263"/>
  <c r="G101" i="19263"/>
  <c r="D101" i="19263"/>
  <c r="F101" i="19263" s="1"/>
  <c r="G5" i="19263"/>
  <c r="D5" i="19263"/>
  <c r="E5" i="19263" s="1"/>
  <c r="D103" i="19262"/>
  <c r="E103" i="19262"/>
  <c r="D3" i="19262"/>
  <c r="E3" i="19262"/>
  <c r="G101" i="19258"/>
  <c r="H101" i="19258"/>
  <c r="B101" i="19258"/>
  <c r="F101" i="19258"/>
  <c r="I101" i="19258" s="1"/>
  <c r="D100" i="19258"/>
  <c r="E100" i="19258"/>
  <c r="D4" i="19258"/>
  <c r="E4" i="19258"/>
  <c r="G3" i="19258"/>
  <c r="B3" i="19258"/>
  <c r="I3" i="19258"/>
  <c r="F3" i="19258"/>
  <c r="H3" i="19258" s="1"/>
  <c r="E102" i="19263" l="1"/>
  <c r="F4" i="19263"/>
  <c r="E4" i="19263"/>
  <c r="D102" i="19263"/>
  <c r="F102" i="19263" s="1"/>
  <c r="G102" i="19263"/>
  <c r="D4" i="19263"/>
  <c r="G4" i="19263"/>
  <c r="J103" i="19263"/>
  <c r="I103" i="19263"/>
  <c r="H103" i="19263"/>
  <c r="K103" i="19263" s="1"/>
  <c r="B103" i="19263"/>
  <c r="K3" i="19263"/>
  <c r="I3" i="19263"/>
  <c r="H3" i="19263"/>
  <c r="J3" i="19263" s="1"/>
  <c r="B3" i="19263"/>
  <c r="D101" i="19258"/>
  <c r="E101" i="19258"/>
  <c r="E3" i="19258"/>
  <c r="D3" i="19258"/>
  <c r="E103" i="19263" l="1"/>
  <c r="F3" i="19263"/>
  <c r="E3" i="19263"/>
  <c r="D103" i="19263"/>
  <c r="F103" i="19263" s="1"/>
  <c r="G103" i="19263"/>
  <c r="D3" i="19263"/>
  <c r="G3" i="19263"/>
</calcChain>
</file>

<file path=xl/sharedStrings.xml><?xml version="1.0" encoding="utf-8"?>
<sst xmlns="http://schemas.openxmlformats.org/spreadsheetml/2006/main" count="122" uniqueCount="67">
  <si>
    <t>X</t>
  </si>
  <si>
    <t>Z</t>
  </si>
  <si>
    <t>f(z)</t>
  </si>
  <si>
    <t>F(z)</t>
  </si>
  <si>
    <r>
      <t>Mittelwert</t>
    </r>
    <r>
      <rPr>
        <b/>
        <sz val="12"/>
        <rFont val="Arial"/>
        <family val="2"/>
      </rPr>
      <t>:</t>
    </r>
  </si>
  <si>
    <t>Standardabw.:</t>
  </si>
  <si>
    <r>
      <t xml:space="preserve">Theoretische Verteilungen -- </t>
    </r>
    <r>
      <rPr>
        <b/>
        <sz val="18"/>
        <color indexed="12"/>
        <rFont val="Arial"/>
        <family val="2"/>
      </rPr>
      <t>Normalverteilung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und Standardnormalverteilung</t>
    </r>
  </si>
  <si>
    <t>f(x)</t>
  </si>
  <si>
    <t>F(x)</t>
  </si>
  <si>
    <t xml:space="preserve"> - f(a)</t>
  </si>
  <si>
    <t xml:space="preserve">f(b) - </t>
  </si>
  <si>
    <t xml:space="preserve">x-Werte: </t>
  </si>
  <si>
    <t xml:space="preserve">a = </t>
  </si>
  <si>
    <t>b =</t>
  </si>
  <si>
    <t>F(a)=</t>
  </si>
  <si>
    <t>1-F(b)=</t>
  </si>
  <si>
    <r>
      <t xml:space="preserve">Mittelwert z=0 bzw. </t>
    </r>
    <r>
      <rPr>
        <sz val="10"/>
        <color rgb="FF0000FF"/>
        <rFont val="Symbol"/>
        <family val="1"/>
        <charset val="2"/>
      </rPr>
      <t>m</t>
    </r>
  </si>
  <si>
    <r>
      <t xml:space="preserve">links: W(Z </t>
    </r>
    <r>
      <rPr>
        <u/>
        <sz val="10"/>
        <color rgb="FFC00000"/>
        <rFont val="Arial"/>
        <family val="2"/>
      </rPr>
      <t>&lt;</t>
    </r>
    <r>
      <rPr>
        <sz val="10"/>
        <color rgb="FFC00000"/>
        <rFont val="Arial"/>
        <family val="2"/>
      </rPr>
      <t xml:space="preserve"> a) für</t>
    </r>
  </si>
  <si>
    <t xml:space="preserve">Die Flächen werden als Säulendiagramm erzeugt,  </t>
  </si>
  <si>
    <t xml:space="preserve">     und so als Fläche erscheinen</t>
  </si>
  <si>
    <t>Die Markierungen nach unten und links in der Verteilungsfunktion</t>
  </si>
  <si>
    <r>
      <t xml:space="preserve">     sind "Fehlerindikatoren" </t>
    </r>
    <r>
      <rPr>
        <sz val="8"/>
        <rFont val="Arial"/>
        <family val="2"/>
      </rPr>
      <t>(Diagrammelement hinzufügen)</t>
    </r>
  </si>
  <si>
    <t xml:space="preserve">Beides anschaulich beschrieben bei Andreas Thehos: </t>
  </si>
  <si>
    <t xml:space="preserve">     https://www.youtube.com/watch?v=eBKLXe8JGSY</t>
  </si>
  <si>
    <t xml:space="preserve">     bei dem sich die - sehr schmalen - Säulen berühren</t>
  </si>
  <si>
    <t xml:space="preserve">Dichtefunktion: </t>
  </si>
  <si>
    <t xml:space="preserve">Verteilungsfunktion: </t>
  </si>
  <si>
    <r>
      <t xml:space="preserve">rechts: W(Z </t>
    </r>
    <r>
      <rPr>
        <u/>
        <sz val="10"/>
        <color rgb="FF006600"/>
        <rFont val="Arial"/>
        <family val="2"/>
      </rPr>
      <t>&gt;</t>
    </r>
    <r>
      <rPr>
        <sz val="10"/>
        <color rgb="FF006600"/>
        <rFont val="Arial"/>
        <family val="2"/>
      </rPr>
      <t xml:space="preserve"> a) für </t>
    </r>
  </si>
  <si>
    <t>Zahlenwerte zum Erzeugen der Graphen, vgl. die verwendeten Formeln</t>
  </si>
  <si>
    <r>
      <t xml:space="preserve">      Mittelwert z=0 bzw. </t>
    </r>
    <r>
      <rPr>
        <sz val="11"/>
        <color rgb="FF0000FF"/>
        <rFont val="Symbol"/>
        <family val="1"/>
        <charset val="2"/>
      </rPr>
      <t>m</t>
    </r>
  </si>
  <si>
    <t>z</t>
  </si>
  <si>
    <t>8.2.1 Konfidenzintervall für den Mittelwert</t>
  </si>
  <si>
    <t xml:space="preserve">Vorgegebene Werte: </t>
  </si>
  <si>
    <t>(Eingerahmte Felder werden errechnet)</t>
  </si>
  <si>
    <t>s</t>
  </si>
  <si>
    <r>
      <t xml:space="preserve"> --&gt; </t>
    </r>
    <r>
      <rPr>
        <sz val="10"/>
        <rFont val="Symbol"/>
        <family val="1"/>
        <charset val="2"/>
      </rPr>
      <t>s</t>
    </r>
    <r>
      <rPr>
        <sz val="10"/>
        <rFont val="Arial"/>
      </rPr>
      <t xml:space="preserve"> oder s:</t>
    </r>
  </si>
  <si>
    <t>x_quer</t>
  </si>
  <si>
    <t xml:space="preserve">daraus errechnet: </t>
  </si>
  <si>
    <t>a</t>
  </si>
  <si>
    <t>n</t>
  </si>
  <si>
    <t>Sigma Xquer</t>
  </si>
  <si>
    <t>Seiten:</t>
  </si>
  <si>
    <t>N</t>
  </si>
  <si>
    <t>n/N</t>
  </si>
  <si>
    <r>
      <t xml:space="preserve">Es geht um die (unbekannte) Lage des wahren Mittelwertes </t>
    </r>
    <r>
      <rPr>
        <sz val="10"/>
        <rFont val="Symbol"/>
        <family val="1"/>
        <charset val="2"/>
      </rPr>
      <t>m</t>
    </r>
    <r>
      <rPr>
        <sz val="10"/>
        <rFont val="Arial"/>
      </rPr>
      <t xml:space="preserve"> bei bekanntem X</t>
    </r>
    <r>
      <rPr>
        <vertAlign val="subscript"/>
        <sz val="10"/>
        <rFont val="Arial"/>
        <family val="2"/>
      </rPr>
      <t>quer</t>
    </r>
  </si>
  <si>
    <t>(</t>
  </si>
  <si>
    <t>--</t>
  </si>
  <si>
    <t>*</t>
  </si>
  <si>
    <t>)</t>
  </si>
  <si>
    <t>+</t>
  </si>
  <si>
    <r>
      <t>kritisches</t>
    </r>
    <r>
      <rPr>
        <b/>
        <sz val="11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|</t>
    </r>
    <r>
      <rPr>
        <b/>
        <sz val="11"/>
        <color indexed="12"/>
        <rFont val="Arial"/>
        <family val="2"/>
      </rPr>
      <t>z</t>
    </r>
    <r>
      <rPr>
        <b/>
        <vertAlign val="subscript"/>
        <sz val="11"/>
        <color indexed="12"/>
        <rFont val="Arial"/>
        <family val="2"/>
      </rPr>
      <t>c</t>
    </r>
    <r>
      <rPr>
        <sz val="11"/>
        <color indexed="12"/>
        <rFont val="Arial"/>
        <family val="2"/>
      </rPr>
      <t>|</t>
    </r>
  </si>
  <si>
    <r>
      <t>Standard</t>
    </r>
    <r>
      <rPr>
        <u/>
        <sz val="10"/>
        <rFont val="Arial"/>
        <family val="2"/>
      </rPr>
      <t xml:space="preserve">fehler </t>
    </r>
    <r>
      <rPr>
        <sz val="10"/>
        <rFont val="Arial"/>
      </rPr>
      <t>Sigma</t>
    </r>
    <r>
      <rPr>
        <vertAlign val="subscript"/>
        <sz val="10"/>
        <rFont val="Arial"/>
        <family val="2"/>
      </rPr>
      <t>Xquer</t>
    </r>
  </si>
  <si>
    <r>
      <t>Ablesewert z</t>
    </r>
    <r>
      <rPr>
        <b/>
        <vertAlign val="subscript"/>
        <sz val="11"/>
        <rFont val="Arial"/>
        <family val="2"/>
      </rPr>
      <t>c</t>
    </r>
  </si>
  <si>
    <r>
      <t>X</t>
    </r>
    <r>
      <rPr>
        <b/>
        <vertAlign val="superscript"/>
        <sz val="9"/>
        <color rgb="FFFF0000"/>
        <rFont val="Arial"/>
        <family val="2"/>
      </rPr>
      <t>quer</t>
    </r>
    <r>
      <rPr>
        <sz val="9"/>
        <rFont val="Arial"/>
        <family val="2"/>
      </rPr>
      <t xml:space="preserve">-Werte: </t>
    </r>
  </si>
  <si>
    <r>
      <t xml:space="preserve">NUR die gelb hinterlegten Felder eingeben: </t>
    </r>
    <r>
      <rPr>
        <sz val="10"/>
        <color rgb="FFFF0000"/>
        <rFont val="Arial"/>
        <family val="2"/>
      </rPr>
      <t xml:space="preserve">(nur entweder </t>
    </r>
    <r>
      <rPr>
        <sz val="10"/>
        <color rgb="FFFF0000"/>
        <rFont val="Symbol"/>
        <family val="1"/>
        <charset val="2"/>
      </rPr>
      <t>s</t>
    </r>
    <r>
      <rPr>
        <sz val="10"/>
        <color rgb="FFFF0000"/>
        <rFont val="Arial"/>
        <family val="2"/>
      </rPr>
      <t xml:space="preserve"> oder s!)</t>
    </r>
  </si>
  <si>
    <r>
      <t xml:space="preserve">links: W(Z </t>
    </r>
    <r>
      <rPr>
        <u/>
        <sz val="10"/>
        <color rgb="FFC00000"/>
        <rFont val="Arial"/>
        <family val="2"/>
      </rPr>
      <t>&lt;</t>
    </r>
    <r>
      <rPr>
        <sz val="10"/>
        <color rgb="FFC00000"/>
        <rFont val="Arial"/>
        <family val="2"/>
      </rPr>
      <t xml:space="preserve"> g</t>
    </r>
    <r>
      <rPr>
        <vertAlign val="subscript"/>
        <sz val="10"/>
        <color rgb="FFC00000"/>
        <rFont val="Arial"/>
        <family val="2"/>
      </rPr>
      <t>u</t>
    </r>
    <r>
      <rPr>
        <sz val="10"/>
        <color rgb="FFC00000"/>
        <rFont val="Arial"/>
        <family val="2"/>
      </rPr>
      <t>)</t>
    </r>
  </si>
  <si>
    <r>
      <t>g</t>
    </r>
    <r>
      <rPr>
        <b/>
        <vertAlign val="subscript"/>
        <sz val="10"/>
        <color rgb="FFC00000"/>
        <rFont val="Arial"/>
        <family val="2"/>
      </rPr>
      <t>u</t>
    </r>
    <r>
      <rPr>
        <b/>
        <sz val="10"/>
        <color rgb="FFC00000"/>
        <rFont val="Arial"/>
        <family val="2"/>
      </rPr>
      <t xml:space="preserve"> </t>
    </r>
  </si>
  <si>
    <r>
      <t>g</t>
    </r>
    <r>
      <rPr>
        <b/>
        <vertAlign val="subscript"/>
        <sz val="10"/>
        <color rgb="FF006600"/>
        <rFont val="Arial"/>
        <family val="2"/>
      </rPr>
      <t>o</t>
    </r>
    <r>
      <rPr>
        <b/>
        <sz val="10"/>
        <color rgb="FF006600"/>
        <rFont val="Arial"/>
        <family val="2"/>
      </rPr>
      <t xml:space="preserve"> </t>
    </r>
  </si>
  <si>
    <r>
      <t xml:space="preserve">rechts: W(Z </t>
    </r>
    <r>
      <rPr>
        <u/>
        <sz val="10"/>
        <color rgb="FF006600"/>
        <rFont val="Arial"/>
        <family val="2"/>
      </rPr>
      <t>&gt;</t>
    </r>
    <r>
      <rPr>
        <sz val="10"/>
        <color rgb="FF006600"/>
        <rFont val="Arial"/>
        <family val="2"/>
      </rPr>
      <t xml:space="preserve"> g</t>
    </r>
    <r>
      <rPr>
        <vertAlign val="subscript"/>
        <sz val="10"/>
        <color rgb="FF006600"/>
        <rFont val="Arial"/>
        <family val="2"/>
      </rPr>
      <t>o</t>
    </r>
    <r>
      <rPr>
        <sz val="10"/>
        <color rgb="FF006600"/>
        <rFont val="Arial"/>
        <family val="2"/>
      </rPr>
      <t>)</t>
    </r>
  </si>
  <si>
    <r>
      <t>Konfidenzintervall</t>
    </r>
    <r>
      <rPr>
        <sz val="12"/>
        <rFont val="Arial"/>
        <family val="2"/>
      </rPr>
      <t xml:space="preserve"> -&gt; Formel (8-17)</t>
    </r>
  </si>
  <si>
    <r>
      <rPr>
        <b/>
        <sz val="18"/>
        <color indexed="12"/>
        <rFont val="Arial"/>
        <family val="2"/>
      </rPr>
      <t>Konfidenzintervall für den MIttelwert</t>
    </r>
    <r>
      <rPr>
        <b/>
        <sz val="18"/>
        <rFont val="Arial"/>
        <family val="2"/>
      </rPr>
      <t xml:space="preserve"> - </t>
    </r>
    <r>
      <rPr>
        <sz val="18"/>
        <rFont val="Arial"/>
        <family val="2"/>
      </rPr>
      <t xml:space="preserve">Standardnormalverteilung des Stichprobenmittels </t>
    </r>
    <r>
      <rPr>
        <sz val="18"/>
        <color rgb="FF0000FF"/>
        <rFont val="Arial"/>
        <family val="2"/>
      </rPr>
      <t>x</t>
    </r>
    <r>
      <rPr>
        <vertAlign val="superscript"/>
        <sz val="18"/>
        <color rgb="FF0000FF"/>
        <rFont val="Arial"/>
        <family val="2"/>
      </rPr>
      <t>quer</t>
    </r>
  </si>
  <si>
    <r>
      <t xml:space="preserve">  Mittelwert z=0 bzw. X</t>
    </r>
    <r>
      <rPr>
        <vertAlign val="superscript"/>
        <sz val="11"/>
        <color rgb="FF0000FF"/>
        <rFont val="Arial"/>
        <family val="2"/>
      </rPr>
      <t>quer</t>
    </r>
  </si>
  <si>
    <t xml:space="preserve"> =</t>
  </si>
  <si>
    <r>
      <t>g</t>
    </r>
    <r>
      <rPr>
        <b/>
        <vertAlign val="subscript"/>
        <sz val="12"/>
        <rFont val="Arial"/>
        <family val="2"/>
      </rPr>
      <t>u</t>
    </r>
    <r>
      <rPr>
        <sz val="12"/>
        <rFont val="Arial"/>
        <family val="2"/>
      </rPr>
      <t xml:space="preserve"> = X</t>
    </r>
    <r>
      <rPr>
        <vertAlign val="subscript"/>
        <sz val="12"/>
        <rFont val="Arial"/>
        <family val="2"/>
      </rPr>
      <t>quer</t>
    </r>
    <r>
      <rPr>
        <sz val="12"/>
        <rFont val="Arial"/>
        <family val="2"/>
      </rPr>
      <t xml:space="preserve"> - Zc * </t>
    </r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_X</t>
    </r>
    <r>
      <rPr>
        <vertAlign val="subscript"/>
        <sz val="12"/>
        <rFont val="Arial"/>
        <family val="2"/>
      </rPr>
      <t xml:space="preserve">quer  </t>
    </r>
    <r>
      <rPr>
        <sz val="12"/>
        <rFont val="Arial"/>
        <family val="2"/>
      </rPr>
      <t>=</t>
    </r>
  </si>
  <si>
    <r>
      <t>g</t>
    </r>
    <r>
      <rPr>
        <b/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 X</t>
    </r>
    <r>
      <rPr>
        <vertAlign val="subscript"/>
        <sz val="12"/>
        <rFont val="Arial"/>
        <family val="2"/>
      </rPr>
      <t>quer</t>
    </r>
    <r>
      <rPr>
        <sz val="12"/>
        <rFont val="Arial"/>
        <family val="2"/>
      </rPr>
      <t xml:space="preserve"> + Zc * </t>
    </r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_X</t>
    </r>
    <r>
      <rPr>
        <vertAlign val="subscript"/>
        <sz val="12"/>
        <rFont val="Arial"/>
        <family val="2"/>
      </rPr>
      <t xml:space="preserve">quer  </t>
    </r>
    <r>
      <rPr>
        <sz val="12"/>
        <rFont val="Arial"/>
        <family val="2"/>
      </rPr>
      <t>=</t>
    </r>
  </si>
  <si>
    <t>-f(gu)</t>
  </si>
  <si>
    <t>f(go)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</si>
</sst>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72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8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00FF"/>
      <name val="Symbol"/>
      <family val="1"/>
      <charset val="2"/>
    </font>
    <font>
      <sz val="10"/>
      <color rgb="FFC00000"/>
      <name val="Arial"/>
      <family val="2"/>
    </font>
    <font>
      <sz val="10"/>
      <color rgb="FF006600"/>
      <name val="Arial"/>
      <family val="2"/>
    </font>
    <font>
      <u/>
      <sz val="10"/>
      <color rgb="FF006600"/>
      <name val="Arial"/>
      <family val="2"/>
    </font>
    <font>
      <sz val="6"/>
      <color rgb="FFC00000"/>
      <name val="Arial"/>
      <family val="2"/>
    </font>
    <font>
      <sz val="6"/>
      <color rgb="FF006600"/>
      <name val="Arial"/>
      <family val="2"/>
    </font>
    <font>
      <sz val="2"/>
      <name val="Arial"/>
      <family val="2"/>
    </font>
    <font>
      <sz val="8"/>
      <color rgb="FF0000FF"/>
      <name val="Arial"/>
      <family val="2"/>
    </font>
    <font>
      <u/>
      <sz val="10"/>
      <color rgb="FFC0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rgb="FF0000FF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FF"/>
      <name val="Symbol"/>
      <family val="1"/>
      <charset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indexed="18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sz val="8"/>
      <color rgb="FF006600"/>
      <name val="Arial"/>
      <family val="2"/>
    </font>
    <font>
      <sz val="8"/>
      <color rgb="FFC00000"/>
      <name val="Arial"/>
      <family val="2"/>
    </font>
    <font>
      <b/>
      <sz val="11"/>
      <color rgb="FF0000FF"/>
      <name val="Arial"/>
      <family val="2"/>
    </font>
    <font>
      <sz val="10"/>
      <name val="Symbol"/>
      <family val="1"/>
      <charset val="2"/>
    </font>
    <font>
      <b/>
      <sz val="10"/>
      <color indexed="12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u/>
      <sz val="10"/>
      <name val="Arial"/>
      <family val="2"/>
    </font>
    <font>
      <b/>
      <sz val="8"/>
      <color rgb="FFC00000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Symbol"/>
      <family val="1"/>
      <charset val="2"/>
    </font>
    <font>
      <vertAlign val="subscript"/>
      <sz val="10"/>
      <color rgb="FFC00000"/>
      <name val="Arial"/>
      <family val="2"/>
    </font>
    <font>
      <b/>
      <vertAlign val="subscript"/>
      <sz val="10"/>
      <color rgb="FFC00000"/>
      <name val="Arial"/>
      <family val="2"/>
    </font>
    <font>
      <b/>
      <vertAlign val="subscript"/>
      <sz val="10"/>
      <color rgb="FF006600"/>
      <name val="Arial"/>
      <family val="2"/>
    </font>
    <font>
      <vertAlign val="subscript"/>
      <sz val="10"/>
      <color rgb="FF006600"/>
      <name val="Arial"/>
      <family val="2"/>
    </font>
    <font>
      <sz val="12"/>
      <name val="Arial"/>
      <family val="2"/>
    </font>
    <font>
      <sz val="18"/>
      <color rgb="FF0000FF"/>
      <name val="Arial"/>
      <family val="2"/>
    </font>
    <font>
      <vertAlign val="superscript"/>
      <sz val="18"/>
      <color rgb="FF0000FF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vertAlign val="superscript"/>
      <sz val="11"/>
      <color rgb="FF0000FF"/>
      <name val="Arial"/>
      <family val="2"/>
    </font>
    <font>
      <b/>
      <sz val="14"/>
      <color indexed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  <charset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sz val="8"/>
      <color rgb="FF00CC00"/>
      <name val="Arial"/>
      <family val="2"/>
    </font>
    <font>
      <b/>
      <sz val="8"/>
      <color rgb="FF00CC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14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0" fontId="10" fillId="0" borderId="1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7" fillId="2" borderId="0" xfId="0" applyFont="1" applyFill="1"/>
    <xf numFmtId="0" fontId="18" fillId="2" borderId="0" xfId="0" applyFont="1" applyFill="1"/>
    <xf numFmtId="165" fontId="0" fillId="0" borderId="0" xfId="0" applyNumberFormat="1"/>
    <xf numFmtId="0" fontId="20" fillId="0" borderId="0" xfId="0" applyFont="1" applyAlignment="1">
      <alignment horizontal="right"/>
    </xf>
    <xf numFmtId="2" fontId="20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/>
    <xf numFmtId="0" fontId="22" fillId="0" borderId="0" xfId="0" applyFont="1"/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5" fontId="3" fillId="3" borderId="0" xfId="0" applyNumberFormat="1" applyFont="1" applyFill="1"/>
    <xf numFmtId="2" fontId="3" fillId="3" borderId="0" xfId="0" applyNumberFormat="1" applyFont="1" applyFill="1"/>
    <xf numFmtId="0" fontId="9" fillId="3" borderId="0" xfId="0" applyFont="1" applyFill="1"/>
    <xf numFmtId="0" fontId="10" fillId="3" borderId="0" xfId="0" applyFont="1" applyFill="1"/>
    <xf numFmtId="0" fontId="23" fillId="0" borderId="0" xfId="0" applyFont="1" applyAlignment="1">
      <alignment horizontal="right"/>
    </xf>
    <xf numFmtId="0" fontId="25" fillId="0" borderId="0" xfId="1"/>
    <xf numFmtId="0" fontId="26" fillId="0" borderId="0" xfId="0" applyFont="1"/>
    <xf numFmtId="0" fontId="18" fillId="0" borderId="0" xfId="0" applyFont="1" applyAlignment="1">
      <alignment horizontal="right"/>
    </xf>
    <xf numFmtId="0" fontId="27" fillId="0" borderId="0" xfId="0" applyFont="1"/>
    <xf numFmtId="2" fontId="11" fillId="0" borderId="0" xfId="0" applyNumberFormat="1" applyFont="1"/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2" fontId="28" fillId="0" borderId="0" xfId="0" applyNumberFormat="1" applyFont="1" applyAlignment="1">
      <alignment horizontal="right"/>
    </xf>
    <xf numFmtId="0" fontId="29" fillId="0" borderId="0" xfId="0" applyFont="1"/>
    <xf numFmtId="0" fontId="30" fillId="0" borderId="0" xfId="0" applyFont="1"/>
    <xf numFmtId="0" fontId="12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right"/>
    </xf>
    <xf numFmtId="0" fontId="33" fillId="0" borderId="1" xfId="0" applyFont="1" applyBorder="1"/>
    <xf numFmtId="0" fontId="34" fillId="0" borderId="1" xfId="0" applyFont="1" applyBorder="1"/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/>
    <xf numFmtId="0" fontId="33" fillId="0" borderId="0" xfId="0" applyFont="1"/>
    <xf numFmtId="0" fontId="34" fillId="0" borderId="0" xfId="0" applyFont="1"/>
    <xf numFmtId="0" fontId="35" fillId="3" borderId="0" xfId="0" applyFont="1" applyFill="1"/>
    <xf numFmtId="164" fontId="12" fillId="3" borderId="0" xfId="0" applyNumberFormat="1" applyFont="1" applyFill="1" applyAlignment="1">
      <alignment horizontal="center"/>
    </xf>
    <xf numFmtId="2" fontId="12" fillId="3" borderId="0" xfId="0" applyNumberFormat="1" applyFont="1" applyFill="1" applyAlignment="1">
      <alignment horizontal="center"/>
    </xf>
    <xf numFmtId="2" fontId="35" fillId="3" borderId="0" xfId="0" applyNumberFormat="1" applyFont="1" applyFill="1"/>
    <xf numFmtId="0" fontId="33" fillId="3" borderId="0" xfId="0" applyFont="1" applyFill="1"/>
    <xf numFmtId="0" fontId="34" fillId="3" borderId="0" xfId="0" applyFont="1" applyFill="1"/>
    <xf numFmtId="164" fontId="12" fillId="0" borderId="0" xfId="0" applyNumberFormat="1" applyFont="1"/>
    <xf numFmtId="164" fontId="35" fillId="3" borderId="0" xfId="0" applyNumberFormat="1" applyFont="1" applyFill="1"/>
    <xf numFmtId="0" fontId="12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2" borderId="0" xfId="0" applyFont="1" applyFill="1"/>
    <xf numFmtId="0" fontId="37" fillId="0" borderId="0" xfId="0" applyFont="1" applyAlignment="1">
      <alignment horizontal="center"/>
    </xf>
    <xf numFmtId="0" fontId="37" fillId="2" borderId="0" xfId="0" applyFont="1" applyFill="1"/>
    <xf numFmtId="0" fontId="38" fillId="0" borderId="0" xfId="0" applyFont="1" applyAlignment="1">
      <alignment horizontal="right"/>
    </xf>
    <xf numFmtId="164" fontId="38" fillId="0" borderId="0" xfId="0" applyNumberFormat="1" applyFont="1"/>
    <xf numFmtId="164" fontId="21" fillId="0" borderId="0" xfId="0" applyNumberFormat="1" applyFont="1"/>
    <xf numFmtId="0" fontId="39" fillId="0" borderId="0" xfId="0" applyFont="1" applyAlignment="1">
      <alignment horizontal="right"/>
    </xf>
    <xf numFmtId="164" fontId="0" fillId="0" borderId="0" xfId="0" applyNumberFormat="1"/>
    <xf numFmtId="164" fontId="39" fillId="0" borderId="0" xfId="0" applyNumberFormat="1" applyFont="1"/>
    <xf numFmtId="0" fontId="40" fillId="0" borderId="0" xfId="2" applyFont="1"/>
    <xf numFmtId="0" fontId="14" fillId="0" borderId="0" xfId="2"/>
    <xf numFmtId="0" fontId="1" fillId="0" borderId="0" xfId="2" applyFont="1"/>
    <xf numFmtId="0" fontId="41" fillId="0" borderId="0" xfId="2" applyFont="1" applyAlignment="1">
      <alignment horizontal="right"/>
    </xf>
    <xf numFmtId="0" fontId="14" fillId="4" borderId="0" xfId="2" applyFill="1" applyAlignment="1">
      <alignment horizontal="center" vertical="center"/>
    </xf>
    <xf numFmtId="0" fontId="14" fillId="0" borderId="0" xfId="2" applyAlignment="1">
      <alignment horizontal="right"/>
    </xf>
    <xf numFmtId="0" fontId="14" fillId="4" borderId="0" xfId="2" applyFill="1" applyAlignment="1">
      <alignment horizontal="center"/>
    </xf>
    <xf numFmtId="0" fontId="14" fillId="0" borderId="2" xfId="2" applyBorder="1"/>
    <xf numFmtId="0" fontId="41" fillId="0" borderId="0" xfId="2" applyFont="1" applyAlignment="1">
      <alignment horizontal="center" vertical="center"/>
    </xf>
    <xf numFmtId="0" fontId="14" fillId="0" borderId="2" xfId="2" applyBorder="1" applyAlignment="1">
      <alignment horizontal="center"/>
    </xf>
    <xf numFmtId="0" fontId="14" fillId="0" borderId="0" xfId="2" applyAlignment="1">
      <alignment horizontal="center"/>
    </xf>
    <xf numFmtId="0" fontId="6" fillId="0" borderId="0" xfId="2" applyFont="1"/>
    <xf numFmtId="0" fontId="14" fillId="0" borderId="0" xfId="2" applyFont="1"/>
    <xf numFmtId="0" fontId="14" fillId="0" borderId="0" xfId="2" quotePrefix="1" applyAlignment="1">
      <alignment horizontal="center"/>
    </xf>
    <xf numFmtId="2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45" fillId="0" borderId="0" xfId="2" applyFont="1" applyAlignment="1">
      <alignment horizontal="right"/>
    </xf>
    <xf numFmtId="0" fontId="26" fillId="0" borderId="0" xfId="2" applyFont="1"/>
    <xf numFmtId="0" fontId="11" fillId="0" borderId="0" xfId="2" applyFont="1"/>
    <xf numFmtId="0" fontId="12" fillId="0" borderId="0" xfId="2" applyFont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58" fillId="4" borderId="0" xfId="2" applyFont="1" applyFill="1" applyAlignment="1">
      <alignment horizontal="center"/>
    </xf>
    <xf numFmtId="0" fontId="58" fillId="4" borderId="0" xfId="2" applyFont="1" applyFill="1" applyAlignment="1">
      <alignment horizontal="center" vertical="center"/>
    </xf>
    <xf numFmtId="164" fontId="42" fillId="0" borderId="2" xfId="2" applyNumberFormat="1" applyFont="1" applyBorder="1"/>
    <xf numFmtId="0" fontId="62" fillId="0" borderId="4" xfId="2" applyFont="1" applyBorder="1"/>
    <xf numFmtId="0" fontId="43" fillId="0" borderId="3" xfId="2" applyFont="1" applyBorder="1" applyAlignment="1">
      <alignment horizontal="right"/>
    </xf>
    <xf numFmtId="2" fontId="49" fillId="5" borderId="2" xfId="0" applyNumberFormat="1" applyFont="1" applyFill="1" applyBorder="1"/>
    <xf numFmtId="2" fontId="37" fillId="5" borderId="2" xfId="0" applyNumberFormat="1" applyFont="1" applyFill="1" applyBorder="1"/>
    <xf numFmtId="2" fontId="61" fillId="5" borderId="2" xfId="2" applyNumberFormat="1" applyFont="1" applyFill="1" applyBorder="1"/>
    <xf numFmtId="0" fontId="64" fillId="5" borderId="2" xfId="0" applyFont="1" applyFill="1" applyBorder="1" applyAlignment="1">
      <alignment horizontal="center"/>
    </xf>
    <xf numFmtId="2" fontId="64" fillId="5" borderId="2" xfId="0" applyNumberFormat="1" applyFont="1" applyFill="1" applyBorder="1" applyAlignment="1">
      <alignment horizontal="center"/>
    </xf>
    <xf numFmtId="2" fontId="11" fillId="0" borderId="0" xfId="2" applyNumberFormat="1" applyFont="1" applyAlignment="1">
      <alignment horizontal="left"/>
    </xf>
    <xf numFmtId="2" fontId="11" fillId="0" borderId="0" xfId="2" applyNumberFormat="1" applyFont="1"/>
    <xf numFmtId="0" fontId="14" fillId="0" borderId="0" xfId="0" applyFont="1" applyAlignment="1">
      <alignment horizontal="center"/>
    </xf>
    <xf numFmtId="2" fontId="26" fillId="0" borderId="0" xfId="2" applyNumberFormat="1" applyFont="1"/>
    <xf numFmtId="0" fontId="52" fillId="2" borderId="0" xfId="2" applyFont="1" applyFill="1"/>
    <xf numFmtId="0" fontId="14" fillId="2" borderId="0" xfId="2" applyFill="1"/>
    <xf numFmtId="0" fontId="14" fillId="0" borderId="0" xfId="2" applyAlignment="1">
      <alignment horizontal="left"/>
    </xf>
    <xf numFmtId="164" fontId="11" fillId="0" borderId="0" xfId="2" applyNumberFormat="1" applyFont="1" applyAlignment="1">
      <alignment horizontal="left"/>
    </xf>
    <xf numFmtId="0" fontId="68" fillId="0" borderId="0" xfId="0" applyFont="1"/>
    <xf numFmtId="0" fontId="69" fillId="0" borderId="1" xfId="0" quotePrefix="1" applyFont="1" applyBorder="1" applyAlignment="1">
      <alignment horizontal="center"/>
    </xf>
    <xf numFmtId="0" fontId="70" fillId="0" borderId="0" xfId="0" applyFont="1"/>
    <xf numFmtId="0" fontId="71" fillId="0" borderId="1" xfId="0" applyFont="1" applyBorder="1" applyAlignment="1">
      <alignment horizontal="center"/>
    </xf>
    <xf numFmtId="0" fontId="68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99FF33"/>
      <color rgb="FF00CC00"/>
      <color rgb="FFFFFF99"/>
      <color rgb="FF0000FF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2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7336355682812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5502323072297766E-2"/>
          <c:w val="0.82779578307299007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Normalverteilung!$E$2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Normalverteilung!$B$3:$B$101</c:f>
              <c:numCache>
                <c:formatCode>General</c:formatCode>
                <c:ptCount val="99"/>
                <c:pt idx="0">
                  <c:v>170.59999999999997</c:v>
                </c:pt>
                <c:pt idx="1">
                  <c:v>171.2</c:v>
                </c:pt>
                <c:pt idx="2">
                  <c:v>171.79999999999998</c:v>
                </c:pt>
                <c:pt idx="3">
                  <c:v>172.39999999999998</c:v>
                </c:pt>
                <c:pt idx="4">
                  <c:v>172.99999999999997</c:v>
                </c:pt>
                <c:pt idx="5">
                  <c:v>173.59999999999997</c:v>
                </c:pt>
                <c:pt idx="6">
                  <c:v>174.2</c:v>
                </c:pt>
                <c:pt idx="7">
                  <c:v>174.79999999999998</c:v>
                </c:pt>
                <c:pt idx="8">
                  <c:v>175.39999999999998</c:v>
                </c:pt>
                <c:pt idx="9">
                  <c:v>175.99999999999997</c:v>
                </c:pt>
                <c:pt idx="10">
                  <c:v>176.6</c:v>
                </c:pt>
                <c:pt idx="11">
                  <c:v>177.2</c:v>
                </c:pt>
                <c:pt idx="12">
                  <c:v>177.79999999999998</c:v>
                </c:pt>
                <c:pt idx="13">
                  <c:v>178.39999999999998</c:v>
                </c:pt>
                <c:pt idx="14">
                  <c:v>179</c:v>
                </c:pt>
                <c:pt idx="15">
                  <c:v>179.6</c:v>
                </c:pt>
                <c:pt idx="16">
                  <c:v>180.2</c:v>
                </c:pt>
                <c:pt idx="17">
                  <c:v>180.79999999999998</c:v>
                </c:pt>
                <c:pt idx="18">
                  <c:v>181.39999999999998</c:v>
                </c:pt>
                <c:pt idx="19">
                  <c:v>182</c:v>
                </c:pt>
                <c:pt idx="20">
                  <c:v>182.6</c:v>
                </c:pt>
                <c:pt idx="21">
                  <c:v>183.2</c:v>
                </c:pt>
                <c:pt idx="22">
                  <c:v>183.79999999999998</c:v>
                </c:pt>
                <c:pt idx="23">
                  <c:v>184.39999999999998</c:v>
                </c:pt>
                <c:pt idx="24">
                  <c:v>185</c:v>
                </c:pt>
                <c:pt idx="25">
                  <c:v>185.6</c:v>
                </c:pt>
                <c:pt idx="26">
                  <c:v>186.2</c:v>
                </c:pt>
                <c:pt idx="27">
                  <c:v>186.79999999999998</c:v>
                </c:pt>
                <c:pt idx="28">
                  <c:v>187.4</c:v>
                </c:pt>
                <c:pt idx="29">
                  <c:v>188</c:v>
                </c:pt>
                <c:pt idx="30">
                  <c:v>188.6</c:v>
                </c:pt>
                <c:pt idx="31">
                  <c:v>189.2</c:v>
                </c:pt>
                <c:pt idx="32">
                  <c:v>189.79999999999998</c:v>
                </c:pt>
                <c:pt idx="33">
                  <c:v>190.4</c:v>
                </c:pt>
                <c:pt idx="34">
                  <c:v>191</c:v>
                </c:pt>
                <c:pt idx="35">
                  <c:v>191.6</c:v>
                </c:pt>
                <c:pt idx="36">
                  <c:v>192.2</c:v>
                </c:pt>
                <c:pt idx="37">
                  <c:v>192.8</c:v>
                </c:pt>
                <c:pt idx="38">
                  <c:v>193.4</c:v>
                </c:pt>
                <c:pt idx="39">
                  <c:v>194</c:v>
                </c:pt>
                <c:pt idx="40">
                  <c:v>194.6</c:v>
                </c:pt>
                <c:pt idx="41">
                  <c:v>195.2</c:v>
                </c:pt>
                <c:pt idx="42">
                  <c:v>195.8</c:v>
                </c:pt>
                <c:pt idx="43">
                  <c:v>196.4</c:v>
                </c:pt>
                <c:pt idx="44">
                  <c:v>197</c:v>
                </c:pt>
                <c:pt idx="45">
                  <c:v>197.6</c:v>
                </c:pt>
                <c:pt idx="46">
                  <c:v>198.2</c:v>
                </c:pt>
                <c:pt idx="47">
                  <c:v>198.8</c:v>
                </c:pt>
                <c:pt idx="48">
                  <c:v>199.4</c:v>
                </c:pt>
                <c:pt idx="49">
                  <c:v>200</c:v>
                </c:pt>
                <c:pt idx="50">
                  <c:v>200.6</c:v>
                </c:pt>
                <c:pt idx="51">
                  <c:v>201.2</c:v>
                </c:pt>
                <c:pt idx="52">
                  <c:v>201.8</c:v>
                </c:pt>
                <c:pt idx="53">
                  <c:v>202.4</c:v>
                </c:pt>
                <c:pt idx="54">
                  <c:v>203</c:v>
                </c:pt>
                <c:pt idx="55">
                  <c:v>203.6</c:v>
                </c:pt>
                <c:pt idx="56">
                  <c:v>204.2</c:v>
                </c:pt>
                <c:pt idx="57">
                  <c:v>204.8</c:v>
                </c:pt>
                <c:pt idx="58">
                  <c:v>205.4</c:v>
                </c:pt>
                <c:pt idx="59">
                  <c:v>206</c:v>
                </c:pt>
                <c:pt idx="60">
                  <c:v>206.6</c:v>
                </c:pt>
                <c:pt idx="61">
                  <c:v>207.2</c:v>
                </c:pt>
                <c:pt idx="62">
                  <c:v>207.8</c:v>
                </c:pt>
                <c:pt idx="63">
                  <c:v>208.4</c:v>
                </c:pt>
                <c:pt idx="64">
                  <c:v>209</c:v>
                </c:pt>
                <c:pt idx="65">
                  <c:v>209.6</c:v>
                </c:pt>
                <c:pt idx="66">
                  <c:v>210.20000000000002</c:v>
                </c:pt>
                <c:pt idx="67">
                  <c:v>210.8</c:v>
                </c:pt>
                <c:pt idx="68">
                  <c:v>211.4</c:v>
                </c:pt>
                <c:pt idx="69">
                  <c:v>212</c:v>
                </c:pt>
                <c:pt idx="70">
                  <c:v>212.6</c:v>
                </c:pt>
                <c:pt idx="71">
                  <c:v>213.20000000000002</c:v>
                </c:pt>
                <c:pt idx="72">
                  <c:v>213.8</c:v>
                </c:pt>
                <c:pt idx="73">
                  <c:v>214.4</c:v>
                </c:pt>
                <c:pt idx="74">
                  <c:v>215</c:v>
                </c:pt>
                <c:pt idx="75">
                  <c:v>215.60000000000002</c:v>
                </c:pt>
                <c:pt idx="76">
                  <c:v>216.20000000000002</c:v>
                </c:pt>
                <c:pt idx="77">
                  <c:v>216.8</c:v>
                </c:pt>
                <c:pt idx="78">
                  <c:v>217.4</c:v>
                </c:pt>
                <c:pt idx="79">
                  <c:v>218</c:v>
                </c:pt>
                <c:pt idx="80">
                  <c:v>218.60000000000002</c:v>
                </c:pt>
                <c:pt idx="81">
                  <c:v>219.20000000000002</c:v>
                </c:pt>
                <c:pt idx="82">
                  <c:v>219.8</c:v>
                </c:pt>
                <c:pt idx="83">
                  <c:v>220.4</c:v>
                </c:pt>
                <c:pt idx="84">
                  <c:v>221</c:v>
                </c:pt>
                <c:pt idx="85">
                  <c:v>221.60000000000002</c:v>
                </c:pt>
                <c:pt idx="86">
                  <c:v>222.20000000000002</c:v>
                </c:pt>
                <c:pt idx="87">
                  <c:v>222.8</c:v>
                </c:pt>
                <c:pt idx="88">
                  <c:v>223.4</c:v>
                </c:pt>
                <c:pt idx="89">
                  <c:v>224.00000000000003</c:v>
                </c:pt>
                <c:pt idx="90">
                  <c:v>224.60000000000002</c:v>
                </c:pt>
                <c:pt idx="91">
                  <c:v>225.20000000000002</c:v>
                </c:pt>
                <c:pt idx="92">
                  <c:v>225.8</c:v>
                </c:pt>
                <c:pt idx="93">
                  <c:v>226.40000000000003</c:v>
                </c:pt>
                <c:pt idx="94">
                  <c:v>227.00000000000003</c:v>
                </c:pt>
                <c:pt idx="95">
                  <c:v>227.60000000000002</c:v>
                </c:pt>
                <c:pt idx="96">
                  <c:v>228.20000000000002</c:v>
                </c:pt>
                <c:pt idx="97">
                  <c:v>228.8</c:v>
                </c:pt>
                <c:pt idx="98">
                  <c:v>229.40000000000003</c:v>
                </c:pt>
              </c:numCache>
            </c:numRef>
          </c:xVal>
          <c:yVal>
            <c:numRef>
              <c:f>Normalverteilung!$E$3:$E$101</c:f>
              <c:numCache>
                <c:formatCode>0.00</c:formatCode>
                <c:ptCount val="99"/>
                <c:pt idx="0">
                  <c:v>1.6410612341569767E-3</c:v>
                </c:pt>
                <c:pt idx="1">
                  <c:v>1.988375854894313E-3</c:v>
                </c:pt>
                <c:pt idx="2">
                  <c:v>2.4011824741892382E-3</c:v>
                </c:pt>
                <c:pt idx="3">
                  <c:v>2.8900680762261213E-3</c:v>
                </c:pt>
                <c:pt idx="4">
                  <c:v>3.4669738030406357E-3</c:v>
                </c:pt>
                <c:pt idx="5">
                  <c:v>4.1453013610359968E-3</c:v>
                </c:pt>
                <c:pt idx="6">
                  <c:v>4.9400157577706291E-3</c:v>
                </c:pt>
                <c:pt idx="7">
                  <c:v>5.8677417153325312E-3</c:v>
                </c:pt>
                <c:pt idx="8">
                  <c:v>6.9468507886242675E-3</c:v>
                </c:pt>
                <c:pt idx="9">
                  <c:v>8.19753592459606E-3</c:v>
                </c:pt>
                <c:pt idx="10">
                  <c:v>9.6418699453583064E-3</c:v>
                </c:pt>
                <c:pt idx="11">
                  <c:v>1.1303844238552753E-2</c:v>
                </c:pt>
                <c:pt idx="12">
                  <c:v>1.3209383807256218E-2</c:v>
                </c:pt>
                <c:pt idx="13">
                  <c:v>1.5386334783925357E-2</c:v>
                </c:pt>
                <c:pt idx="14">
                  <c:v>1.7864420562816546E-2</c:v>
                </c:pt>
                <c:pt idx="15">
                  <c:v>2.0675162866070018E-2</c:v>
                </c:pt>
                <c:pt idx="16">
                  <c:v>2.3851764341508451E-2</c:v>
                </c:pt>
                <c:pt idx="17">
                  <c:v>2.7428949703836691E-2</c:v>
                </c:pt>
                <c:pt idx="18">
                  <c:v>3.1442762980752541E-2</c:v>
                </c:pt>
                <c:pt idx="19">
                  <c:v>3.5930319112925789E-2</c:v>
                </c:pt>
                <c:pt idx="20">
                  <c:v>4.0929508978807289E-2</c:v>
                </c:pt>
                <c:pt idx="21">
                  <c:v>4.6478657863719915E-2</c:v>
                </c:pt>
                <c:pt idx="22">
                  <c:v>5.2616138454251886E-2</c:v>
                </c:pt>
                <c:pt idx="23">
                  <c:v>5.937994059479277E-2</c:v>
                </c:pt>
                <c:pt idx="24">
                  <c:v>6.6807201268858057E-2</c:v>
                </c:pt>
                <c:pt idx="25">
                  <c:v>7.4933699534326922E-2</c:v>
                </c:pt>
                <c:pt idx="26">
                  <c:v>8.379332241501404E-2</c:v>
                </c:pt>
                <c:pt idx="27">
                  <c:v>9.341750899347151E-2</c:v>
                </c:pt>
                <c:pt idx="28">
                  <c:v>0.10383468112130051</c:v>
                </c:pt>
                <c:pt idx="29">
                  <c:v>0.11506967022170828</c:v>
                </c:pt>
                <c:pt idx="30">
                  <c:v>0.12714315056279812</c:v>
                </c:pt>
                <c:pt idx="31">
                  <c:v>0.14007109008876883</c:v>
                </c:pt>
                <c:pt idx="32">
                  <c:v>0.15386423037273442</c:v>
                </c:pt>
                <c:pt idx="33">
                  <c:v>0.16852760746683798</c:v>
                </c:pt>
                <c:pt idx="34">
                  <c:v>0.1840601253467595</c:v>
                </c:pt>
                <c:pt idx="35">
                  <c:v>0.20045419326044947</c:v>
                </c:pt>
                <c:pt idx="36">
                  <c:v>0.21769543758573276</c:v>
                </c:pt>
                <c:pt idx="37">
                  <c:v>0.23576249777925151</c:v>
                </c:pt>
                <c:pt idx="38">
                  <c:v>0.25462691467133625</c:v>
                </c:pt>
                <c:pt idx="39">
                  <c:v>0.27425311775007355</c:v>
                </c:pt>
                <c:pt idx="40">
                  <c:v>0.29459851621569783</c:v>
                </c:pt>
                <c:pt idx="41">
                  <c:v>0.31561369651622218</c:v>
                </c:pt>
                <c:pt idx="42">
                  <c:v>0.33724272684824985</c:v>
                </c:pt>
                <c:pt idx="43">
                  <c:v>0.35942356678200899</c:v>
                </c:pt>
                <c:pt idx="44">
                  <c:v>0.38208857781104733</c:v>
                </c:pt>
                <c:pt idx="45">
                  <c:v>0.40516512830220391</c:v>
                </c:pt>
                <c:pt idx="46">
                  <c:v>0.42857628409909881</c:v>
                </c:pt>
                <c:pt idx="47">
                  <c:v>0.45224157397941661</c:v>
                </c:pt>
                <c:pt idx="48">
                  <c:v>0.47607781734589338</c:v>
                </c:pt>
                <c:pt idx="49">
                  <c:v>0.5</c:v>
                </c:pt>
                <c:pt idx="50">
                  <c:v>0.52392218265410662</c:v>
                </c:pt>
                <c:pt idx="51">
                  <c:v>0.54775842602058344</c:v>
                </c:pt>
                <c:pt idx="52">
                  <c:v>0.57142371590090124</c:v>
                </c:pt>
                <c:pt idx="53">
                  <c:v>0.59483487169779603</c:v>
                </c:pt>
                <c:pt idx="54">
                  <c:v>0.61791142218895267</c:v>
                </c:pt>
                <c:pt idx="55">
                  <c:v>0.64057643321799107</c:v>
                </c:pt>
                <c:pt idx="56">
                  <c:v>0.66275727315175015</c:v>
                </c:pt>
                <c:pt idx="57">
                  <c:v>0.68438630348377782</c:v>
                </c:pt>
                <c:pt idx="58">
                  <c:v>0.70540148378430212</c:v>
                </c:pt>
                <c:pt idx="59">
                  <c:v>0.72574688224992645</c:v>
                </c:pt>
                <c:pt idx="60">
                  <c:v>0.74537308532866375</c:v>
                </c:pt>
                <c:pt idx="61">
                  <c:v>0.76423750222074849</c:v>
                </c:pt>
                <c:pt idx="62">
                  <c:v>0.78230456241426727</c:v>
                </c:pt>
                <c:pt idx="63">
                  <c:v>0.79954580673955056</c:v>
                </c:pt>
                <c:pt idx="64">
                  <c:v>0.81593987465324047</c:v>
                </c:pt>
                <c:pt idx="65">
                  <c:v>0.83147239253316196</c:v>
                </c:pt>
                <c:pt idx="66">
                  <c:v>0.84613576962726555</c:v>
                </c:pt>
                <c:pt idx="67">
                  <c:v>0.85992890991123117</c:v>
                </c:pt>
                <c:pt idx="68">
                  <c:v>0.87285684943720188</c:v>
                </c:pt>
                <c:pt idx="69">
                  <c:v>0.88493032977829178</c:v>
                </c:pt>
                <c:pt idx="70">
                  <c:v>0.89616531887869955</c:v>
                </c:pt>
                <c:pt idx="71">
                  <c:v>0.90658249100652855</c:v>
                </c:pt>
                <c:pt idx="72">
                  <c:v>0.91620667758498597</c:v>
                </c:pt>
                <c:pt idx="73">
                  <c:v>0.92506630046567306</c:v>
                </c:pt>
                <c:pt idx="74">
                  <c:v>0.93319279873114191</c:v>
                </c:pt>
                <c:pt idx="75">
                  <c:v>0.94062005940520721</c:v>
                </c:pt>
                <c:pt idx="76">
                  <c:v>0.94738386154574816</c:v>
                </c:pt>
                <c:pt idx="77">
                  <c:v>0.95352134213628004</c:v>
                </c:pt>
                <c:pt idx="78">
                  <c:v>0.95907049102119268</c:v>
                </c:pt>
                <c:pt idx="79">
                  <c:v>0.96406968088707423</c:v>
                </c:pt>
                <c:pt idx="80">
                  <c:v>0.96855723701924745</c:v>
                </c:pt>
                <c:pt idx="81">
                  <c:v>0.97257105029616331</c:v>
                </c:pt>
                <c:pt idx="82">
                  <c:v>0.97614823565849151</c:v>
                </c:pt>
                <c:pt idx="83">
                  <c:v>0.97932483713393004</c:v>
                </c:pt>
                <c:pt idx="84">
                  <c:v>0.98213557943718344</c:v>
                </c:pt>
                <c:pt idx="85">
                  <c:v>0.98461366521607463</c:v>
                </c:pt>
                <c:pt idx="86">
                  <c:v>0.98679061619274377</c:v>
                </c:pt>
                <c:pt idx="87">
                  <c:v>0.9886961557614472</c:v>
                </c:pt>
                <c:pt idx="88">
                  <c:v>0.99035813005464168</c:v>
                </c:pt>
                <c:pt idx="89">
                  <c:v>0.99180246407540396</c:v>
                </c:pt>
                <c:pt idx="90">
                  <c:v>0.99305314921137577</c:v>
                </c:pt>
                <c:pt idx="91">
                  <c:v>0.99413225828466745</c:v>
                </c:pt>
                <c:pt idx="92">
                  <c:v>0.99505998424222941</c:v>
                </c:pt>
                <c:pt idx="93">
                  <c:v>0.99585469863896403</c:v>
                </c:pt>
                <c:pt idx="94">
                  <c:v>0.99653302619695938</c:v>
                </c:pt>
                <c:pt idx="95">
                  <c:v>0.99710993192377384</c:v>
                </c:pt>
                <c:pt idx="96">
                  <c:v>0.99759881752581081</c:v>
                </c:pt>
                <c:pt idx="97">
                  <c:v>0.99801162414510569</c:v>
                </c:pt>
                <c:pt idx="98">
                  <c:v>0.99835893876584303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3A-4247-A29E-C72532C6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6528"/>
        <c:axId val="1"/>
      </c:scatterChart>
      <c:valAx>
        <c:axId val="844506528"/>
        <c:scaling>
          <c:orientation val="minMax"/>
          <c:max val="230"/>
          <c:min val="17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6528"/>
        <c:crossesAt val="-2.5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3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325" b="1" i="0" u="none" strike="noStrike" baseline="30000">
                <a:solidFill>
                  <a:srgbClr val="FF0000"/>
                </a:solidFill>
                <a:latin typeface="Arial"/>
                <a:cs typeface="Arial"/>
              </a:rPr>
              <a:t>quer</a:t>
            </a: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8353776495069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0241200117658593E-2"/>
          <c:w val="0.82779578307299007"/>
          <c:h val="0.815264241592312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'Konfidenzintervall MW'!$E$2</c:f>
              <c:strCache>
                <c:ptCount val="1"/>
                <c:pt idx="0">
                  <c:v>-f(gu)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'Konfidenzintervall MW'!$B$3:$B$103</c:f>
              <c:numCache>
                <c:formatCode>General</c:formatCode>
                <c:ptCount val="101"/>
                <c:pt idx="0">
                  <c:v>48.125</c:v>
                </c:pt>
                <c:pt idx="1">
                  <c:v>48.1325</c:v>
                </c:pt>
                <c:pt idx="2">
                  <c:v>48.14</c:v>
                </c:pt>
                <c:pt idx="3">
                  <c:v>48.147500000000001</c:v>
                </c:pt>
                <c:pt idx="4">
                  <c:v>48.155000000000001</c:v>
                </c:pt>
                <c:pt idx="5">
                  <c:v>48.162500000000001</c:v>
                </c:pt>
                <c:pt idx="6">
                  <c:v>48.17</c:v>
                </c:pt>
                <c:pt idx="7">
                  <c:v>48.177500000000002</c:v>
                </c:pt>
                <c:pt idx="8">
                  <c:v>48.185000000000002</c:v>
                </c:pt>
                <c:pt idx="9">
                  <c:v>48.192500000000003</c:v>
                </c:pt>
                <c:pt idx="10">
                  <c:v>48.2</c:v>
                </c:pt>
                <c:pt idx="11">
                  <c:v>48.207500000000003</c:v>
                </c:pt>
                <c:pt idx="12">
                  <c:v>48.214999999999996</c:v>
                </c:pt>
                <c:pt idx="13">
                  <c:v>48.222499999999997</c:v>
                </c:pt>
                <c:pt idx="14">
                  <c:v>48.23</c:v>
                </c:pt>
                <c:pt idx="15">
                  <c:v>48.237499999999997</c:v>
                </c:pt>
                <c:pt idx="16">
                  <c:v>48.244999999999997</c:v>
                </c:pt>
                <c:pt idx="17">
                  <c:v>48.252499999999998</c:v>
                </c:pt>
                <c:pt idx="18">
                  <c:v>48.26</c:v>
                </c:pt>
                <c:pt idx="19">
                  <c:v>48.267499999999998</c:v>
                </c:pt>
                <c:pt idx="20">
                  <c:v>48.274999999999999</c:v>
                </c:pt>
                <c:pt idx="21">
                  <c:v>48.282499999999999</c:v>
                </c:pt>
                <c:pt idx="22">
                  <c:v>48.29</c:v>
                </c:pt>
                <c:pt idx="23">
                  <c:v>48.297499999999999</c:v>
                </c:pt>
                <c:pt idx="24">
                  <c:v>48.305</c:v>
                </c:pt>
                <c:pt idx="25">
                  <c:v>48.3125</c:v>
                </c:pt>
                <c:pt idx="26">
                  <c:v>48.32</c:v>
                </c:pt>
                <c:pt idx="27">
                  <c:v>48.327500000000001</c:v>
                </c:pt>
                <c:pt idx="28">
                  <c:v>48.335000000000001</c:v>
                </c:pt>
                <c:pt idx="29">
                  <c:v>48.342500000000001</c:v>
                </c:pt>
                <c:pt idx="30">
                  <c:v>48.35</c:v>
                </c:pt>
                <c:pt idx="31">
                  <c:v>48.357500000000002</c:v>
                </c:pt>
                <c:pt idx="32">
                  <c:v>48.365000000000002</c:v>
                </c:pt>
                <c:pt idx="33">
                  <c:v>48.372500000000002</c:v>
                </c:pt>
                <c:pt idx="34">
                  <c:v>48.38</c:v>
                </c:pt>
                <c:pt idx="35">
                  <c:v>48.387500000000003</c:v>
                </c:pt>
                <c:pt idx="36">
                  <c:v>48.395000000000003</c:v>
                </c:pt>
                <c:pt idx="37">
                  <c:v>48.402500000000003</c:v>
                </c:pt>
                <c:pt idx="38">
                  <c:v>48.41</c:v>
                </c:pt>
                <c:pt idx="39">
                  <c:v>48.417499999999997</c:v>
                </c:pt>
                <c:pt idx="40">
                  <c:v>48.424999999999997</c:v>
                </c:pt>
                <c:pt idx="41">
                  <c:v>48.432499999999997</c:v>
                </c:pt>
                <c:pt idx="42">
                  <c:v>48.44</c:v>
                </c:pt>
                <c:pt idx="43">
                  <c:v>48.447499999999998</c:v>
                </c:pt>
                <c:pt idx="44">
                  <c:v>48.454999999999998</c:v>
                </c:pt>
                <c:pt idx="45">
                  <c:v>48.462499999999999</c:v>
                </c:pt>
                <c:pt idx="46">
                  <c:v>48.47</c:v>
                </c:pt>
                <c:pt idx="47">
                  <c:v>48.477499999999999</c:v>
                </c:pt>
                <c:pt idx="48">
                  <c:v>48.484999999999999</c:v>
                </c:pt>
                <c:pt idx="49">
                  <c:v>48.4925</c:v>
                </c:pt>
                <c:pt idx="50">
                  <c:v>48.5</c:v>
                </c:pt>
                <c:pt idx="51">
                  <c:v>48.5075</c:v>
                </c:pt>
                <c:pt idx="52">
                  <c:v>48.515000000000001</c:v>
                </c:pt>
                <c:pt idx="53">
                  <c:v>48.522500000000001</c:v>
                </c:pt>
                <c:pt idx="54">
                  <c:v>48.53</c:v>
                </c:pt>
                <c:pt idx="55">
                  <c:v>48.537500000000001</c:v>
                </c:pt>
                <c:pt idx="56">
                  <c:v>48.545000000000002</c:v>
                </c:pt>
                <c:pt idx="57">
                  <c:v>48.552500000000002</c:v>
                </c:pt>
                <c:pt idx="58">
                  <c:v>48.56</c:v>
                </c:pt>
                <c:pt idx="59">
                  <c:v>48.567500000000003</c:v>
                </c:pt>
                <c:pt idx="60">
                  <c:v>48.575000000000003</c:v>
                </c:pt>
                <c:pt idx="61">
                  <c:v>48.582500000000003</c:v>
                </c:pt>
                <c:pt idx="62">
                  <c:v>48.59</c:v>
                </c:pt>
                <c:pt idx="63">
                  <c:v>48.597499999999997</c:v>
                </c:pt>
                <c:pt idx="64">
                  <c:v>48.604999999999997</c:v>
                </c:pt>
                <c:pt idx="65">
                  <c:v>48.612499999999997</c:v>
                </c:pt>
                <c:pt idx="66">
                  <c:v>48.62</c:v>
                </c:pt>
                <c:pt idx="67">
                  <c:v>48.627499999999998</c:v>
                </c:pt>
                <c:pt idx="68">
                  <c:v>48.634999999999998</c:v>
                </c:pt>
                <c:pt idx="69">
                  <c:v>48.642499999999998</c:v>
                </c:pt>
                <c:pt idx="70">
                  <c:v>48.65</c:v>
                </c:pt>
                <c:pt idx="71">
                  <c:v>48.657499999999999</c:v>
                </c:pt>
                <c:pt idx="72">
                  <c:v>48.664999999999999</c:v>
                </c:pt>
                <c:pt idx="73">
                  <c:v>48.672499999999999</c:v>
                </c:pt>
                <c:pt idx="74">
                  <c:v>48.68</c:v>
                </c:pt>
                <c:pt idx="75">
                  <c:v>48.6875</c:v>
                </c:pt>
                <c:pt idx="76">
                  <c:v>48.695</c:v>
                </c:pt>
                <c:pt idx="77">
                  <c:v>48.702500000000001</c:v>
                </c:pt>
                <c:pt idx="78">
                  <c:v>48.71</c:v>
                </c:pt>
                <c:pt idx="79">
                  <c:v>48.717500000000001</c:v>
                </c:pt>
                <c:pt idx="80">
                  <c:v>48.725000000000001</c:v>
                </c:pt>
                <c:pt idx="81">
                  <c:v>48.732500000000002</c:v>
                </c:pt>
                <c:pt idx="82">
                  <c:v>48.74</c:v>
                </c:pt>
                <c:pt idx="83">
                  <c:v>48.747500000000002</c:v>
                </c:pt>
                <c:pt idx="84">
                  <c:v>48.755000000000003</c:v>
                </c:pt>
                <c:pt idx="85">
                  <c:v>48.762500000000003</c:v>
                </c:pt>
                <c:pt idx="86">
                  <c:v>48.77</c:v>
                </c:pt>
                <c:pt idx="87">
                  <c:v>48.777500000000003</c:v>
                </c:pt>
                <c:pt idx="88">
                  <c:v>48.785000000000004</c:v>
                </c:pt>
                <c:pt idx="89">
                  <c:v>48.792499999999997</c:v>
                </c:pt>
                <c:pt idx="90">
                  <c:v>48.8</c:v>
                </c:pt>
                <c:pt idx="91">
                  <c:v>48.807499999999997</c:v>
                </c:pt>
                <c:pt idx="92">
                  <c:v>48.814999999999998</c:v>
                </c:pt>
                <c:pt idx="93">
                  <c:v>48.822499999999998</c:v>
                </c:pt>
                <c:pt idx="94">
                  <c:v>48.83</c:v>
                </c:pt>
                <c:pt idx="95">
                  <c:v>48.837499999999999</c:v>
                </c:pt>
                <c:pt idx="96">
                  <c:v>48.844999999999999</c:v>
                </c:pt>
                <c:pt idx="97">
                  <c:v>48.852499999999999</c:v>
                </c:pt>
                <c:pt idx="98">
                  <c:v>48.86</c:v>
                </c:pt>
                <c:pt idx="99">
                  <c:v>48.8675</c:v>
                </c:pt>
                <c:pt idx="100">
                  <c:v>48.875</c:v>
                </c:pt>
              </c:numCache>
            </c:numRef>
          </c:cat>
          <c:val>
            <c:numRef>
              <c:f>'Konfidenzintervall MW'!$E$3:$E$103</c:f>
              <c:numCache>
                <c:formatCode>General</c:formatCode>
                <c:ptCount val="101"/>
                <c:pt idx="0">
                  <c:v>3.545478729550406E-2</c:v>
                </c:pt>
                <c:pt idx="1">
                  <c:v>4.2370750922488425E-2</c:v>
                </c:pt>
                <c:pt idx="2">
                  <c:v>5.0453811170128052E-2</c:v>
                </c:pt>
                <c:pt idx="3">
                  <c:v>5.9862980206245628E-2</c:v>
                </c:pt>
                <c:pt idx="4">
                  <c:v>7.0771635185899587E-2</c:v>
                </c:pt>
                <c:pt idx="5">
                  <c:v>8.3367478515383314E-2</c:v>
                </c:pt>
                <c:pt idx="6">
                  <c:v>9.7852210810227339E-2</c:v>
                </c:pt>
                <c:pt idx="7">
                  <c:v>0.11444087195320224</c:v>
                </c:pt>
                <c:pt idx="8">
                  <c:v>0.13336080669905462</c:v>
                </c:pt>
                <c:pt idx="9">
                  <c:v>0.15485021385390346</c:v>
                </c:pt>
                <c:pt idx="10">
                  <c:v>0.17915624235875299</c:v>
                </c:pt>
                <c:pt idx="11">
                  <c:v>0.20653260377271357</c:v>
                </c:pt>
                <c:pt idx="12">
                  <c:v>0.23723667877871424</c:v>
                </c:pt>
                <c:pt idx="13">
                  <c:v>0.27152610545957706</c:v>
                </c:pt>
                <c:pt idx="14">
                  <c:v>0.30965484917962827</c:v>
                </c:pt>
                <c:pt idx="15">
                  <c:v>0.35186876784340082</c:v>
                </c:pt>
                <c:pt idx="16">
                  <c:v>0.39840070188054955</c:v>
                </c:pt>
                <c:pt idx="17">
                  <c:v>0.44946513523092818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A-4F14-B2B1-11CB03210957}"/>
            </c:ext>
          </c:extLst>
        </c:ser>
        <c:ser>
          <c:idx val="2"/>
          <c:order val="2"/>
          <c:tx>
            <c:strRef>
              <c:f>'Konfidenzintervall MW'!$F$2</c:f>
              <c:strCache>
                <c:ptCount val="1"/>
                <c:pt idx="0">
                  <c:v>f(go)</c:v>
                </c:pt>
              </c:strCache>
            </c:strRef>
          </c:tx>
          <c:spPr>
            <a:solidFill>
              <a:srgbClr val="99FF33"/>
            </a:solidFill>
          </c:spPr>
          <c:invertIfNegative val="0"/>
          <c:val>
            <c:numRef>
              <c:f>'Konfidenzintervall MW'!$F$3:$F$103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0.44946513523092818</c:v>
                </c:pt>
                <c:pt idx="84">
                  <c:v>0.39840070188054955</c:v>
                </c:pt>
                <c:pt idx="85">
                  <c:v>0.35186876784340082</c:v>
                </c:pt>
                <c:pt idx="86">
                  <c:v>0.30965484917962827</c:v>
                </c:pt>
                <c:pt idx="87">
                  <c:v>0.27152610545957706</c:v>
                </c:pt>
                <c:pt idx="88">
                  <c:v>0.23723667877871424</c:v>
                </c:pt>
                <c:pt idx="89">
                  <c:v>0.20653260377271357</c:v>
                </c:pt>
                <c:pt idx="90">
                  <c:v>0.17915624235875299</c:v>
                </c:pt>
                <c:pt idx="91">
                  <c:v>0.15485021385390346</c:v>
                </c:pt>
                <c:pt idx="92">
                  <c:v>0.13336080669905462</c:v>
                </c:pt>
                <c:pt idx="93">
                  <c:v>0.11444087195320224</c:v>
                </c:pt>
                <c:pt idx="94">
                  <c:v>9.7852210810227339E-2</c:v>
                </c:pt>
                <c:pt idx="95">
                  <c:v>8.3367478515383314E-2</c:v>
                </c:pt>
                <c:pt idx="96">
                  <c:v>7.0771635185899587E-2</c:v>
                </c:pt>
                <c:pt idx="97">
                  <c:v>5.9862980206245628E-2</c:v>
                </c:pt>
                <c:pt idx="98">
                  <c:v>5.0453811170128052E-2</c:v>
                </c:pt>
                <c:pt idx="99">
                  <c:v>4.2370750922488425E-2</c:v>
                </c:pt>
                <c:pt idx="100">
                  <c:v>3.545478729550406E-2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AA-4F14-B2B1-11CB03210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4503616"/>
        <c:axId val="1"/>
      </c:barChart>
      <c:lineChart>
        <c:grouping val="stacked"/>
        <c:varyColors val="0"/>
        <c:ser>
          <c:idx val="0"/>
          <c:order val="0"/>
          <c:tx>
            <c:strRef>
              <c:f>'Konfidenzintervall MW'!$D$2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'Konfidenzintervall MW'!$B$3:$B$103</c:f>
              <c:numCache>
                <c:formatCode>General</c:formatCode>
                <c:ptCount val="101"/>
                <c:pt idx="0">
                  <c:v>48.125</c:v>
                </c:pt>
                <c:pt idx="1">
                  <c:v>48.1325</c:v>
                </c:pt>
                <c:pt idx="2">
                  <c:v>48.14</c:v>
                </c:pt>
                <c:pt idx="3">
                  <c:v>48.147500000000001</c:v>
                </c:pt>
                <c:pt idx="4">
                  <c:v>48.155000000000001</c:v>
                </c:pt>
                <c:pt idx="5">
                  <c:v>48.162500000000001</c:v>
                </c:pt>
                <c:pt idx="6">
                  <c:v>48.17</c:v>
                </c:pt>
                <c:pt idx="7">
                  <c:v>48.177500000000002</c:v>
                </c:pt>
                <c:pt idx="8">
                  <c:v>48.185000000000002</c:v>
                </c:pt>
                <c:pt idx="9">
                  <c:v>48.192500000000003</c:v>
                </c:pt>
                <c:pt idx="10">
                  <c:v>48.2</c:v>
                </c:pt>
                <c:pt idx="11">
                  <c:v>48.207500000000003</c:v>
                </c:pt>
                <c:pt idx="12">
                  <c:v>48.214999999999996</c:v>
                </c:pt>
                <c:pt idx="13">
                  <c:v>48.222499999999997</c:v>
                </c:pt>
                <c:pt idx="14">
                  <c:v>48.23</c:v>
                </c:pt>
                <c:pt idx="15">
                  <c:v>48.237499999999997</c:v>
                </c:pt>
                <c:pt idx="16">
                  <c:v>48.244999999999997</c:v>
                </c:pt>
                <c:pt idx="17">
                  <c:v>48.252499999999998</c:v>
                </c:pt>
                <c:pt idx="18">
                  <c:v>48.26</c:v>
                </c:pt>
                <c:pt idx="19">
                  <c:v>48.267499999999998</c:v>
                </c:pt>
                <c:pt idx="20">
                  <c:v>48.274999999999999</c:v>
                </c:pt>
                <c:pt idx="21">
                  <c:v>48.282499999999999</c:v>
                </c:pt>
                <c:pt idx="22">
                  <c:v>48.29</c:v>
                </c:pt>
                <c:pt idx="23">
                  <c:v>48.297499999999999</c:v>
                </c:pt>
                <c:pt idx="24">
                  <c:v>48.305</c:v>
                </c:pt>
                <c:pt idx="25">
                  <c:v>48.3125</c:v>
                </c:pt>
                <c:pt idx="26">
                  <c:v>48.32</c:v>
                </c:pt>
                <c:pt idx="27">
                  <c:v>48.327500000000001</c:v>
                </c:pt>
                <c:pt idx="28">
                  <c:v>48.335000000000001</c:v>
                </c:pt>
                <c:pt idx="29">
                  <c:v>48.342500000000001</c:v>
                </c:pt>
                <c:pt idx="30">
                  <c:v>48.35</c:v>
                </c:pt>
                <c:pt idx="31">
                  <c:v>48.357500000000002</c:v>
                </c:pt>
                <c:pt idx="32">
                  <c:v>48.365000000000002</c:v>
                </c:pt>
                <c:pt idx="33">
                  <c:v>48.372500000000002</c:v>
                </c:pt>
                <c:pt idx="34">
                  <c:v>48.38</c:v>
                </c:pt>
                <c:pt idx="35">
                  <c:v>48.387500000000003</c:v>
                </c:pt>
                <c:pt idx="36">
                  <c:v>48.395000000000003</c:v>
                </c:pt>
                <c:pt idx="37">
                  <c:v>48.402500000000003</c:v>
                </c:pt>
                <c:pt idx="38">
                  <c:v>48.41</c:v>
                </c:pt>
                <c:pt idx="39">
                  <c:v>48.417499999999997</c:v>
                </c:pt>
                <c:pt idx="40">
                  <c:v>48.424999999999997</c:v>
                </c:pt>
                <c:pt idx="41">
                  <c:v>48.432499999999997</c:v>
                </c:pt>
                <c:pt idx="42">
                  <c:v>48.44</c:v>
                </c:pt>
                <c:pt idx="43">
                  <c:v>48.447499999999998</c:v>
                </c:pt>
                <c:pt idx="44">
                  <c:v>48.454999999999998</c:v>
                </c:pt>
                <c:pt idx="45">
                  <c:v>48.462499999999999</c:v>
                </c:pt>
                <c:pt idx="46">
                  <c:v>48.47</c:v>
                </c:pt>
                <c:pt idx="47">
                  <c:v>48.477499999999999</c:v>
                </c:pt>
                <c:pt idx="48">
                  <c:v>48.484999999999999</c:v>
                </c:pt>
                <c:pt idx="49">
                  <c:v>48.4925</c:v>
                </c:pt>
                <c:pt idx="50">
                  <c:v>48.5</c:v>
                </c:pt>
                <c:pt idx="51">
                  <c:v>48.5075</c:v>
                </c:pt>
                <c:pt idx="52">
                  <c:v>48.515000000000001</c:v>
                </c:pt>
                <c:pt idx="53">
                  <c:v>48.522500000000001</c:v>
                </c:pt>
                <c:pt idx="54">
                  <c:v>48.53</c:v>
                </c:pt>
                <c:pt idx="55">
                  <c:v>48.537500000000001</c:v>
                </c:pt>
                <c:pt idx="56">
                  <c:v>48.545000000000002</c:v>
                </c:pt>
                <c:pt idx="57">
                  <c:v>48.552500000000002</c:v>
                </c:pt>
                <c:pt idx="58">
                  <c:v>48.56</c:v>
                </c:pt>
                <c:pt idx="59">
                  <c:v>48.567500000000003</c:v>
                </c:pt>
                <c:pt idx="60">
                  <c:v>48.575000000000003</c:v>
                </c:pt>
                <c:pt idx="61">
                  <c:v>48.582500000000003</c:v>
                </c:pt>
                <c:pt idx="62">
                  <c:v>48.59</c:v>
                </c:pt>
                <c:pt idx="63">
                  <c:v>48.597499999999997</c:v>
                </c:pt>
                <c:pt idx="64">
                  <c:v>48.604999999999997</c:v>
                </c:pt>
                <c:pt idx="65">
                  <c:v>48.612499999999997</c:v>
                </c:pt>
                <c:pt idx="66">
                  <c:v>48.62</c:v>
                </c:pt>
                <c:pt idx="67">
                  <c:v>48.627499999999998</c:v>
                </c:pt>
                <c:pt idx="68">
                  <c:v>48.634999999999998</c:v>
                </c:pt>
                <c:pt idx="69">
                  <c:v>48.642499999999998</c:v>
                </c:pt>
                <c:pt idx="70">
                  <c:v>48.65</c:v>
                </c:pt>
                <c:pt idx="71">
                  <c:v>48.657499999999999</c:v>
                </c:pt>
                <c:pt idx="72">
                  <c:v>48.664999999999999</c:v>
                </c:pt>
                <c:pt idx="73">
                  <c:v>48.672499999999999</c:v>
                </c:pt>
                <c:pt idx="74">
                  <c:v>48.68</c:v>
                </c:pt>
                <c:pt idx="75">
                  <c:v>48.6875</c:v>
                </c:pt>
                <c:pt idx="76">
                  <c:v>48.695</c:v>
                </c:pt>
                <c:pt idx="77">
                  <c:v>48.702500000000001</c:v>
                </c:pt>
                <c:pt idx="78">
                  <c:v>48.71</c:v>
                </c:pt>
                <c:pt idx="79">
                  <c:v>48.717500000000001</c:v>
                </c:pt>
                <c:pt idx="80">
                  <c:v>48.725000000000001</c:v>
                </c:pt>
                <c:pt idx="81">
                  <c:v>48.732500000000002</c:v>
                </c:pt>
                <c:pt idx="82">
                  <c:v>48.74</c:v>
                </c:pt>
                <c:pt idx="83">
                  <c:v>48.747500000000002</c:v>
                </c:pt>
                <c:pt idx="84">
                  <c:v>48.755000000000003</c:v>
                </c:pt>
                <c:pt idx="85">
                  <c:v>48.762500000000003</c:v>
                </c:pt>
                <c:pt idx="86">
                  <c:v>48.77</c:v>
                </c:pt>
                <c:pt idx="87">
                  <c:v>48.777500000000003</c:v>
                </c:pt>
                <c:pt idx="88">
                  <c:v>48.785000000000004</c:v>
                </c:pt>
                <c:pt idx="89">
                  <c:v>48.792499999999997</c:v>
                </c:pt>
                <c:pt idx="90">
                  <c:v>48.8</c:v>
                </c:pt>
                <c:pt idx="91">
                  <c:v>48.807499999999997</c:v>
                </c:pt>
                <c:pt idx="92">
                  <c:v>48.814999999999998</c:v>
                </c:pt>
                <c:pt idx="93">
                  <c:v>48.822499999999998</c:v>
                </c:pt>
                <c:pt idx="94">
                  <c:v>48.83</c:v>
                </c:pt>
                <c:pt idx="95">
                  <c:v>48.837499999999999</c:v>
                </c:pt>
                <c:pt idx="96">
                  <c:v>48.844999999999999</c:v>
                </c:pt>
                <c:pt idx="97">
                  <c:v>48.852499999999999</c:v>
                </c:pt>
                <c:pt idx="98">
                  <c:v>48.86</c:v>
                </c:pt>
                <c:pt idx="99">
                  <c:v>48.8675</c:v>
                </c:pt>
                <c:pt idx="100">
                  <c:v>48.875</c:v>
                </c:pt>
              </c:numCache>
            </c:numRef>
          </c:cat>
          <c:val>
            <c:numRef>
              <c:f>'Konfidenzintervall MW'!$D$3:$D$103</c:f>
              <c:numCache>
                <c:formatCode>0.000</c:formatCode>
                <c:ptCount val="101"/>
                <c:pt idx="0">
                  <c:v>3.545478729550406E-2</c:v>
                </c:pt>
                <c:pt idx="1">
                  <c:v>4.2370750922488425E-2</c:v>
                </c:pt>
                <c:pt idx="2">
                  <c:v>5.0453811170128052E-2</c:v>
                </c:pt>
                <c:pt idx="3">
                  <c:v>5.9862980206245628E-2</c:v>
                </c:pt>
                <c:pt idx="4">
                  <c:v>7.0771635185899587E-2</c:v>
                </c:pt>
                <c:pt idx="5">
                  <c:v>8.3367478515383314E-2</c:v>
                </c:pt>
                <c:pt idx="6">
                  <c:v>9.7852210810227339E-2</c:v>
                </c:pt>
                <c:pt idx="7">
                  <c:v>0.11444087195320224</c:v>
                </c:pt>
                <c:pt idx="8">
                  <c:v>0.13336080669905462</c:v>
                </c:pt>
                <c:pt idx="9">
                  <c:v>0.15485021385390346</c:v>
                </c:pt>
                <c:pt idx="10">
                  <c:v>0.17915624235875299</c:v>
                </c:pt>
                <c:pt idx="11">
                  <c:v>0.20653260377271357</c:v>
                </c:pt>
                <c:pt idx="12">
                  <c:v>0.23723667877871424</c:v>
                </c:pt>
                <c:pt idx="13">
                  <c:v>0.27152610545957706</c:v>
                </c:pt>
                <c:pt idx="14">
                  <c:v>0.30965484917962827</c:v>
                </c:pt>
                <c:pt idx="15">
                  <c:v>0.35186876784340082</c:v>
                </c:pt>
                <c:pt idx="16">
                  <c:v>0.39840070188054955</c:v>
                </c:pt>
                <c:pt idx="17">
                  <c:v>0.44946513523092818</c:v>
                </c:pt>
                <c:pt idx="18">
                  <c:v>0.5052524914815737</c:v>
                </c:pt>
                <c:pt idx="19">
                  <c:v>0.56592314765585272</c:v>
                </c:pt>
                <c:pt idx="20">
                  <c:v>0.63160126640714032</c:v>
                </c:pt>
                <c:pt idx="21">
                  <c:v>0.70236856488723398</c:v>
                </c:pt>
                <c:pt idx="22">
                  <c:v>0.77825815465173098</c:v>
                </c:pt>
                <c:pt idx="23">
                  <c:v>0.85924860090786426</c:v>
                </c:pt>
                <c:pt idx="24">
                  <c:v>0.94525836047665479</c:v>
                </c:pt>
                <c:pt idx="25">
                  <c:v>1.036140765327134</c:v>
                </c:pt>
                <c:pt idx="26">
                  <c:v>1.1316797217987138</c:v>
                </c:pt>
                <c:pt idx="27">
                  <c:v>1.2315862941010773</c:v>
                </c:pt>
                <c:pt idx="28">
                  <c:v>1.3354963339337227</c:v>
                </c:pt>
                <c:pt idx="29">
                  <c:v>1.4429693058166593</c:v>
                </c:pt>
                <c:pt idx="30">
                  <c:v>1.5534884398657247</c:v>
                </c:pt>
                <c:pt idx="31">
                  <c:v>1.6664623203768927</c:v>
                </c:pt>
                <c:pt idx="32">
                  <c:v>1.7812279900141197</c:v>
                </c:pt>
                <c:pt idx="33">
                  <c:v>1.8970556161550718</c:v>
                </c:pt>
                <c:pt idx="34">
                  <c:v>2.0131547287849765</c:v>
                </c:pt>
                <c:pt idx="35">
                  <c:v>2.1286819991900821</c:v>
                </c:pt>
                <c:pt idx="36">
                  <c:v>2.2427504867170116</c:v>
                </c:pt>
                <c:pt idx="37">
                  <c:v>2.3544402383066516</c:v>
                </c:pt>
                <c:pt idx="38">
                  <c:v>2.4628100837587752</c:v>
                </c:pt>
                <c:pt idx="39">
                  <c:v>2.5669104301693375</c:v>
                </c:pt>
                <c:pt idx="40">
                  <c:v>2.6657968231343605</c:v>
                </c:pt>
                <c:pt idx="41">
                  <c:v>2.7585440115146365</c:v>
                </c:pt>
                <c:pt idx="42">
                  <c:v>2.8442602280479519</c:v>
                </c:pt>
                <c:pt idx="43">
                  <c:v>2.9221013809772116</c:v>
                </c:pt>
                <c:pt idx="44">
                  <c:v>2.9912848429850123</c:v>
                </c:pt>
                <c:pt idx="45">
                  <c:v>3.0511025236841824</c:v>
                </c:pt>
                <c:pt idx="46">
                  <c:v>3.1009329210001066</c:v>
                </c:pt>
                <c:pt idx="47">
                  <c:v>3.1402518649634272</c:v>
                </c:pt>
                <c:pt idx="48">
                  <c:v>3.168641694349247</c:v>
                </c:pt>
                <c:pt idx="49">
                  <c:v>3.1857986415648547</c:v>
                </c:pt>
                <c:pt idx="50">
                  <c:v>3.1915382432114616</c:v>
                </c:pt>
                <c:pt idx="51">
                  <c:v>3.1857986415648547</c:v>
                </c:pt>
                <c:pt idx="52">
                  <c:v>3.168641694349247</c:v>
                </c:pt>
                <c:pt idx="53">
                  <c:v>3.1402518649634272</c:v>
                </c:pt>
                <c:pt idx="54">
                  <c:v>3.1009329210001066</c:v>
                </c:pt>
                <c:pt idx="55">
                  <c:v>3.0511025236841824</c:v>
                </c:pt>
                <c:pt idx="56">
                  <c:v>2.9912848429850123</c:v>
                </c:pt>
                <c:pt idx="57">
                  <c:v>2.9221013809772116</c:v>
                </c:pt>
                <c:pt idx="58">
                  <c:v>2.8442602280479519</c:v>
                </c:pt>
                <c:pt idx="59">
                  <c:v>2.7585440115146365</c:v>
                </c:pt>
                <c:pt idx="60">
                  <c:v>2.6657968231343605</c:v>
                </c:pt>
                <c:pt idx="61">
                  <c:v>2.5669104301693375</c:v>
                </c:pt>
                <c:pt idx="62">
                  <c:v>2.4628100837587752</c:v>
                </c:pt>
                <c:pt idx="63">
                  <c:v>2.3544402383066516</c:v>
                </c:pt>
                <c:pt idx="64">
                  <c:v>2.2427504867170116</c:v>
                </c:pt>
                <c:pt idx="65">
                  <c:v>2.1286819991900821</c:v>
                </c:pt>
                <c:pt idx="66">
                  <c:v>2.0131547287849765</c:v>
                </c:pt>
                <c:pt idx="67">
                  <c:v>1.8970556161550718</c:v>
                </c:pt>
                <c:pt idx="68">
                  <c:v>1.7812279900141197</c:v>
                </c:pt>
                <c:pt idx="69">
                  <c:v>1.6664623203768927</c:v>
                </c:pt>
                <c:pt idx="70">
                  <c:v>1.5534884398657247</c:v>
                </c:pt>
                <c:pt idx="71">
                  <c:v>1.4429693058166593</c:v>
                </c:pt>
                <c:pt idx="72">
                  <c:v>1.3354963339337227</c:v>
                </c:pt>
                <c:pt idx="73">
                  <c:v>1.2315862941010773</c:v>
                </c:pt>
                <c:pt idx="74">
                  <c:v>1.1316797217987138</c:v>
                </c:pt>
                <c:pt idx="75">
                  <c:v>1.036140765327134</c:v>
                </c:pt>
                <c:pt idx="76">
                  <c:v>0.94525836047665479</c:v>
                </c:pt>
                <c:pt idx="77">
                  <c:v>0.85924860090786426</c:v>
                </c:pt>
                <c:pt idx="78">
                  <c:v>0.77825815465173098</c:v>
                </c:pt>
                <c:pt idx="79">
                  <c:v>0.70236856488723398</c:v>
                </c:pt>
                <c:pt idx="80">
                  <c:v>0.63160126640714032</c:v>
                </c:pt>
                <c:pt idx="81">
                  <c:v>0.56592314765585272</c:v>
                </c:pt>
                <c:pt idx="82">
                  <c:v>0.5052524914815737</c:v>
                </c:pt>
                <c:pt idx="83">
                  <c:v>0.44946513523092818</c:v>
                </c:pt>
                <c:pt idx="84">
                  <c:v>0.39840070188054955</c:v>
                </c:pt>
                <c:pt idx="85">
                  <c:v>0.35186876784340082</c:v>
                </c:pt>
                <c:pt idx="86">
                  <c:v>0.30965484917962827</c:v>
                </c:pt>
                <c:pt idx="87">
                  <c:v>0.27152610545957706</c:v>
                </c:pt>
                <c:pt idx="88">
                  <c:v>0.23723667877871424</c:v>
                </c:pt>
                <c:pt idx="89">
                  <c:v>0.20653260377271357</c:v>
                </c:pt>
                <c:pt idx="90">
                  <c:v>0.17915624235875299</c:v>
                </c:pt>
                <c:pt idx="91">
                  <c:v>0.15485021385390346</c:v>
                </c:pt>
                <c:pt idx="92">
                  <c:v>0.13336080669905462</c:v>
                </c:pt>
                <c:pt idx="93">
                  <c:v>0.11444087195320224</c:v>
                </c:pt>
                <c:pt idx="94">
                  <c:v>9.7852210810227339E-2</c:v>
                </c:pt>
                <c:pt idx="95">
                  <c:v>8.3367478515383314E-2</c:v>
                </c:pt>
                <c:pt idx="96">
                  <c:v>7.0771635185899587E-2</c:v>
                </c:pt>
                <c:pt idx="97">
                  <c:v>5.9862980206245628E-2</c:v>
                </c:pt>
                <c:pt idx="98">
                  <c:v>5.0453811170128052E-2</c:v>
                </c:pt>
                <c:pt idx="99">
                  <c:v>4.2370750922488425E-2</c:v>
                </c:pt>
                <c:pt idx="100">
                  <c:v>3.545478729550406E-2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EF-420E-8510-ADB1F19C1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03616"/>
        <c:axId val="1"/>
      </c:lineChart>
      <c:catAx>
        <c:axId val="84450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1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z</a:t>
            </a: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8778358410280519"/>
          <c:y val="0.104844100976533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4915618293977"/>
          <c:y val="6.5502323072297766E-2"/>
          <c:w val="0.86220373058076538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'Konfidenzintervall MW'!$I$2</c:f>
              <c:strCache>
                <c:ptCount val="1"/>
                <c:pt idx="0">
                  <c:v>F(z)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'Konfidenzintervall MW'!$C$3:$C$103</c:f>
              <c:numCache>
                <c:formatCode>General</c:formatCode>
                <c:ptCount val="101"/>
                <c:pt idx="0">
                  <c:v>-3.0000000000000022</c:v>
                </c:pt>
                <c:pt idx="1">
                  <c:v>-2.9400000000000022</c:v>
                </c:pt>
                <c:pt idx="2">
                  <c:v>-2.8800000000000021</c:v>
                </c:pt>
                <c:pt idx="3">
                  <c:v>-2.8200000000000021</c:v>
                </c:pt>
                <c:pt idx="4">
                  <c:v>-2.760000000000002</c:v>
                </c:pt>
                <c:pt idx="5">
                  <c:v>-2.700000000000002</c:v>
                </c:pt>
                <c:pt idx="6">
                  <c:v>-2.6400000000000019</c:v>
                </c:pt>
                <c:pt idx="7">
                  <c:v>-2.5800000000000018</c:v>
                </c:pt>
                <c:pt idx="8">
                  <c:v>-2.5200000000000018</c:v>
                </c:pt>
                <c:pt idx="9">
                  <c:v>-2.4600000000000017</c:v>
                </c:pt>
                <c:pt idx="10">
                  <c:v>-2.4000000000000017</c:v>
                </c:pt>
                <c:pt idx="11">
                  <c:v>-2.3400000000000016</c:v>
                </c:pt>
                <c:pt idx="12">
                  <c:v>-2.2800000000000016</c:v>
                </c:pt>
                <c:pt idx="13">
                  <c:v>-2.2200000000000015</c:v>
                </c:pt>
                <c:pt idx="14">
                  <c:v>-2.1600000000000015</c:v>
                </c:pt>
                <c:pt idx="15">
                  <c:v>-2.1000000000000014</c:v>
                </c:pt>
                <c:pt idx="16">
                  <c:v>-2.0400000000000014</c:v>
                </c:pt>
                <c:pt idx="17">
                  <c:v>-1.9800000000000013</c:v>
                </c:pt>
                <c:pt idx="18">
                  <c:v>-1.9200000000000013</c:v>
                </c:pt>
                <c:pt idx="19">
                  <c:v>-1.8600000000000012</c:v>
                </c:pt>
                <c:pt idx="20">
                  <c:v>-1.8000000000000012</c:v>
                </c:pt>
                <c:pt idx="21">
                  <c:v>-1.7400000000000011</c:v>
                </c:pt>
                <c:pt idx="22">
                  <c:v>-1.680000000000001</c:v>
                </c:pt>
                <c:pt idx="23">
                  <c:v>-1.620000000000001</c:v>
                </c:pt>
                <c:pt idx="24">
                  <c:v>-1.5600000000000009</c:v>
                </c:pt>
                <c:pt idx="25">
                  <c:v>-1.5000000000000009</c:v>
                </c:pt>
                <c:pt idx="26">
                  <c:v>-1.4400000000000008</c:v>
                </c:pt>
                <c:pt idx="27">
                  <c:v>-1.3800000000000008</c:v>
                </c:pt>
                <c:pt idx="28">
                  <c:v>-1.3200000000000007</c:v>
                </c:pt>
                <c:pt idx="29">
                  <c:v>-1.2600000000000007</c:v>
                </c:pt>
                <c:pt idx="30">
                  <c:v>-1.2000000000000006</c:v>
                </c:pt>
                <c:pt idx="31">
                  <c:v>-1.1400000000000006</c:v>
                </c:pt>
                <c:pt idx="32">
                  <c:v>-1.0800000000000005</c:v>
                </c:pt>
                <c:pt idx="33">
                  <c:v>-1.0200000000000005</c:v>
                </c:pt>
                <c:pt idx="34">
                  <c:v>-0.96000000000000041</c:v>
                </c:pt>
                <c:pt idx="35">
                  <c:v>-0.90000000000000036</c:v>
                </c:pt>
                <c:pt idx="36">
                  <c:v>-0.8400000000000003</c:v>
                </c:pt>
                <c:pt idx="37">
                  <c:v>-0.78000000000000025</c:v>
                </c:pt>
                <c:pt idx="38">
                  <c:v>-0.7200000000000002</c:v>
                </c:pt>
                <c:pt idx="39">
                  <c:v>-0.66000000000000014</c:v>
                </c:pt>
                <c:pt idx="40">
                  <c:v>-0.60000000000000009</c:v>
                </c:pt>
                <c:pt idx="41">
                  <c:v>-0.54</c:v>
                </c:pt>
                <c:pt idx="42">
                  <c:v>-0.48</c:v>
                </c:pt>
                <c:pt idx="43">
                  <c:v>-0.42</c:v>
                </c:pt>
                <c:pt idx="44">
                  <c:v>-0.36</c:v>
                </c:pt>
                <c:pt idx="45">
                  <c:v>-0.3</c:v>
                </c:pt>
                <c:pt idx="46">
                  <c:v>-0.24</c:v>
                </c:pt>
                <c:pt idx="47">
                  <c:v>-0.18</c:v>
                </c:pt>
                <c:pt idx="48">
                  <c:v>-0.12</c:v>
                </c:pt>
                <c:pt idx="49">
                  <c:v>-0.06</c:v>
                </c:pt>
                <c:pt idx="50">
                  <c:v>0</c:v>
                </c:pt>
                <c:pt idx="51">
                  <c:v>0.06</c:v>
                </c:pt>
                <c:pt idx="52">
                  <c:v>0.12</c:v>
                </c:pt>
                <c:pt idx="53">
                  <c:v>0.18</c:v>
                </c:pt>
                <c:pt idx="54">
                  <c:v>0.24</c:v>
                </c:pt>
                <c:pt idx="55">
                  <c:v>0.3</c:v>
                </c:pt>
                <c:pt idx="56">
                  <c:v>0.36</c:v>
                </c:pt>
                <c:pt idx="57">
                  <c:v>0.42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0.60000000000000009</c:v>
                </c:pt>
                <c:pt idx="61">
                  <c:v>0.66000000000000014</c:v>
                </c:pt>
                <c:pt idx="62">
                  <c:v>0.7200000000000002</c:v>
                </c:pt>
                <c:pt idx="63">
                  <c:v>0.78000000000000025</c:v>
                </c:pt>
                <c:pt idx="64">
                  <c:v>0.8400000000000003</c:v>
                </c:pt>
                <c:pt idx="65">
                  <c:v>0.90000000000000036</c:v>
                </c:pt>
                <c:pt idx="66">
                  <c:v>0.96000000000000041</c:v>
                </c:pt>
                <c:pt idx="67">
                  <c:v>1.0200000000000005</c:v>
                </c:pt>
                <c:pt idx="68">
                  <c:v>1.0800000000000005</c:v>
                </c:pt>
                <c:pt idx="69">
                  <c:v>1.1400000000000006</c:v>
                </c:pt>
                <c:pt idx="70">
                  <c:v>1.2000000000000006</c:v>
                </c:pt>
                <c:pt idx="71">
                  <c:v>1.2600000000000007</c:v>
                </c:pt>
                <c:pt idx="72">
                  <c:v>1.3200000000000007</c:v>
                </c:pt>
                <c:pt idx="73">
                  <c:v>1.3800000000000008</c:v>
                </c:pt>
                <c:pt idx="74">
                  <c:v>1.4400000000000008</c:v>
                </c:pt>
                <c:pt idx="75">
                  <c:v>1.5000000000000009</c:v>
                </c:pt>
                <c:pt idx="76">
                  <c:v>1.5600000000000009</c:v>
                </c:pt>
                <c:pt idx="77">
                  <c:v>1.620000000000001</c:v>
                </c:pt>
                <c:pt idx="78">
                  <c:v>1.680000000000001</c:v>
                </c:pt>
                <c:pt idx="79">
                  <c:v>1.7400000000000011</c:v>
                </c:pt>
                <c:pt idx="80">
                  <c:v>1.8000000000000012</c:v>
                </c:pt>
                <c:pt idx="81">
                  <c:v>1.8600000000000012</c:v>
                </c:pt>
                <c:pt idx="82">
                  <c:v>1.9200000000000013</c:v>
                </c:pt>
                <c:pt idx="83">
                  <c:v>1.9800000000000013</c:v>
                </c:pt>
                <c:pt idx="84">
                  <c:v>2.0400000000000014</c:v>
                </c:pt>
                <c:pt idx="85">
                  <c:v>2.1000000000000014</c:v>
                </c:pt>
                <c:pt idx="86">
                  <c:v>2.1600000000000015</c:v>
                </c:pt>
                <c:pt idx="87">
                  <c:v>2.2200000000000015</c:v>
                </c:pt>
                <c:pt idx="88">
                  <c:v>2.2800000000000016</c:v>
                </c:pt>
                <c:pt idx="89">
                  <c:v>2.3400000000000016</c:v>
                </c:pt>
                <c:pt idx="90">
                  <c:v>2.4000000000000017</c:v>
                </c:pt>
                <c:pt idx="91">
                  <c:v>2.4600000000000017</c:v>
                </c:pt>
                <c:pt idx="92">
                  <c:v>2.5200000000000018</c:v>
                </c:pt>
                <c:pt idx="93">
                  <c:v>2.5800000000000018</c:v>
                </c:pt>
                <c:pt idx="94">
                  <c:v>2.6400000000000019</c:v>
                </c:pt>
                <c:pt idx="95">
                  <c:v>2.700000000000002</c:v>
                </c:pt>
                <c:pt idx="96">
                  <c:v>2.760000000000002</c:v>
                </c:pt>
                <c:pt idx="97">
                  <c:v>2.8200000000000021</c:v>
                </c:pt>
                <c:pt idx="98">
                  <c:v>2.8800000000000021</c:v>
                </c:pt>
                <c:pt idx="99">
                  <c:v>2.9400000000000022</c:v>
                </c:pt>
                <c:pt idx="100">
                  <c:v>3.0000000000000022</c:v>
                </c:pt>
              </c:numCache>
            </c:numRef>
          </c:xVal>
          <c:yVal>
            <c:numRef>
              <c:f>'Konfidenzintervall MW'!$I$3:$I$103</c:f>
              <c:numCache>
                <c:formatCode>0.00</c:formatCode>
                <c:ptCount val="101"/>
                <c:pt idx="0">
                  <c:v>1.3498980316300844E-3</c:v>
                </c:pt>
                <c:pt idx="1">
                  <c:v>1.6410612341569829E-3</c:v>
                </c:pt>
                <c:pt idx="2">
                  <c:v>1.9883758548943095E-3</c:v>
                </c:pt>
                <c:pt idx="3">
                  <c:v>2.4011824741892352E-3</c:v>
                </c:pt>
                <c:pt idx="4">
                  <c:v>2.890068076226127E-3</c:v>
                </c:pt>
                <c:pt idx="5">
                  <c:v>3.4669738030406456E-3</c:v>
                </c:pt>
                <c:pt idx="6">
                  <c:v>4.1453013610360176E-3</c:v>
                </c:pt>
                <c:pt idx="7">
                  <c:v>4.9400157577706169E-3</c:v>
                </c:pt>
                <c:pt idx="8">
                  <c:v>5.8677417153325312E-3</c:v>
                </c:pt>
                <c:pt idx="9">
                  <c:v>6.9468507886242814E-3</c:v>
                </c:pt>
                <c:pt idx="10">
                  <c:v>8.1975359245960878E-3</c:v>
                </c:pt>
                <c:pt idx="11">
                  <c:v>9.6418699453582821E-3</c:v>
                </c:pt>
                <c:pt idx="12">
                  <c:v>1.1303844238552744E-2</c:v>
                </c:pt>
                <c:pt idx="13">
                  <c:v>1.3209383807256218E-2</c:v>
                </c:pt>
                <c:pt idx="14">
                  <c:v>1.5386334783925388E-2</c:v>
                </c:pt>
                <c:pt idx="15">
                  <c:v>1.7864420562816487E-2</c:v>
                </c:pt>
                <c:pt idx="16">
                  <c:v>2.0675162866069973E-2</c:v>
                </c:pt>
                <c:pt idx="17">
                  <c:v>2.3851764341508451E-2</c:v>
                </c:pt>
                <c:pt idx="18">
                  <c:v>2.742894970383673E-2</c:v>
                </c:pt>
                <c:pt idx="19">
                  <c:v>3.144276298075261E-2</c:v>
                </c:pt>
                <c:pt idx="20">
                  <c:v>3.5930319112925713E-2</c:v>
                </c:pt>
                <c:pt idx="21">
                  <c:v>4.0929508978807275E-2</c:v>
                </c:pt>
                <c:pt idx="22">
                  <c:v>4.6478657863719915E-2</c:v>
                </c:pt>
                <c:pt idx="23">
                  <c:v>5.2616138454251948E-2</c:v>
                </c:pt>
                <c:pt idx="24">
                  <c:v>5.9379940594792902E-2</c:v>
                </c:pt>
                <c:pt idx="25">
                  <c:v>6.6807201268857905E-2</c:v>
                </c:pt>
                <c:pt idx="26">
                  <c:v>7.4933699534326922E-2</c:v>
                </c:pt>
                <c:pt idx="27">
                  <c:v>8.3793322415014096E-2</c:v>
                </c:pt>
                <c:pt idx="28">
                  <c:v>9.3417508993471676E-2</c:v>
                </c:pt>
                <c:pt idx="29">
                  <c:v>0.10383468112130027</c:v>
                </c:pt>
                <c:pt idx="30">
                  <c:v>0.1150696702217081</c:v>
                </c:pt>
                <c:pt idx="31">
                  <c:v>0.12714315056279812</c:v>
                </c:pt>
                <c:pt idx="32">
                  <c:v>0.14007109008876895</c:v>
                </c:pt>
                <c:pt idx="33">
                  <c:v>0.15386423037273475</c:v>
                </c:pt>
                <c:pt idx="34">
                  <c:v>0.1685276074668377</c:v>
                </c:pt>
                <c:pt idx="35">
                  <c:v>0.18406012534675939</c:v>
                </c:pt>
                <c:pt idx="36">
                  <c:v>0.20045419326044961</c:v>
                </c:pt>
                <c:pt idx="37">
                  <c:v>0.21769543758573301</c:v>
                </c:pt>
                <c:pt idx="38">
                  <c:v>0.23576249777925107</c:v>
                </c:pt>
                <c:pt idx="39">
                  <c:v>0.25462691467133608</c:v>
                </c:pt>
                <c:pt idx="40">
                  <c:v>0.27425311775007355</c:v>
                </c:pt>
                <c:pt idx="41">
                  <c:v>0.29459851621569799</c:v>
                </c:pt>
                <c:pt idx="42">
                  <c:v>0.31561369651622256</c:v>
                </c:pt>
                <c:pt idx="43">
                  <c:v>0.33724272684824952</c:v>
                </c:pt>
                <c:pt idx="44">
                  <c:v>0.35942356678200876</c:v>
                </c:pt>
                <c:pt idx="45">
                  <c:v>0.38208857781104733</c:v>
                </c:pt>
                <c:pt idx="46">
                  <c:v>0.40516512830220414</c:v>
                </c:pt>
                <c:pt idx="47">
                  <c:v>0.42857628409909926</c:v>
                </c:pt>
                <c:pt idx="48">
                  <c:v>0.45224157397941611</c:v>
                </c:pt>
                <c:pt idx="49">
                  <c:v>0.47607781734589316</c:v>
                </c:pt>
                <c:pt idx="50">
                  <c:v>0.5</c:v>
                </c:pt>
                <c:pt idx="51">
                  <c:v>0.52392218265410684</c:v>
                </c:pt>
                <c:pt idx="52">
                  <c:v>0.54775842602058389</c:v>
                </c:pt>
                <c:pt idx="53">
                  <c:v>0.5714237159009008</c:v>
                </c:pt>
                <c:pt idx="54">
                  <c:v>0.59483487169779581</c:v>
                </c:pt>
                <c:pt idx="55">
                  <c:v>0.61791142218895267</c:v>
                </c:pt>
                <c:pt idx="56">
                  <c:v>0.64057643321799129</c:v>
                </c:pt>
                <c:pt idx="57">
                  <c:v>0.66275727315175048</c:v>
                </c:pt>
                <c:pt idx="58">
                  <c:v>0.68438630348377738</c:v>
                </c:pt>
                <c:pt idx="59">
                  <c:v>0.70540148378430201</c:v>
                </c:pt>
                <c:pt idx="60">
                  <c:v>0.72574688224992645</c:v>
                </c:pt>
                <c:pt idx="61">
                  <c:v>0.74537308532866398</c:v>
                </c:pt>
                <c:pt idx="62">
                  <c:v>0.76423750222074893</c:v>
                </c:pt>
                <c:pt idx="63">
                  <c:v>0.78230456241426705</c:v>
                </c:pt>
                <c:pt idx="64">
                  <c:v>0.79954580673955045</c:v>
                </c:pt>
                <c:pt idx="65">
                  <c:v>0.81593987465324058</c:v>
                </c:pt>
                <c:pt idx="66">
                  <c:v>0.8314723925331623</c:v>
                </c:pt>
                <c:pt idx="67">
                  <c:v>0.84613576962726522</c:v>
                </c:pt>
                <c:pt idx="68">
                  <c:v>0.85992890991123105</c:v>
                </c:pt>
                <c:pt idx="69">
                  <c:v>0.87285684943720188</c:v>
                </c:pt>
                <c:pt idx="70">
                  <c:v>0.88493032977829189</c:v>
                </c:pt>
                <c:pt idx="71">
                  <c:v>0.89616531887869977</c:v>
                </c:pt>
                <c:pt idx="72">
                  <c:v>0.90658249100652832</c:v>
                </c:pt>
                <c:pt idx="73">
                  <c:v>0.91620667758498586</c:v>
                </c:pt>
                <c:pt idx="74">
                  <c:v>0.92506630046567306</c:v>
                </c:pt>
                <c:pt idx="75">
                  <c:v>0.93319279873114214</c:v>
                </c:pt>
                <c:pt idx="76">
                  <c:v>0.9406200594052071</c:v>
                </c:pt>
                <c:pt idx="77">
                  <c:v>0.94738386154574805</c:v>
                </c:pt>
                <c:pt idx="78">
                  <c:v>0.95352134213628004</c:v>
                </c:pt>
                <c:pt idx="79">
                  <c:v>0.95907049102119268</c:v>
                </c:pt>
                <c:pt idx="80">
                  <c:v>0.96406968088707434</c:v>
                </c:pt>
                <c:pt idx="81">
                  <c:v>0.96855723701924734</c:v>
                </c:pt>
                <c:pt idx="82">
                  <c:v>0.97257105029616331</c:v>
                </c:pt>
                <c:pt idx="83">
                  <c:v>0.97614823565849151</c:v>
                </c:pt>
                <c:pt idx="84">
                  <c:v>0.97932483713393004</c:v>
                </c:pt>
                <c:pt idx="85">
                  <c:v>0.98213557943718355</c:v>
                </c:pt>
                <c:pt idx="86">
                  <c:v>0.98461366521607463</c:v>
                </c:pt>
                <c:pt idx="87">
                  <c:v>0.98679061619274377</c:v>
                </c:pt>
                <c:pt idx="88">
                  <c:v>0.9886961557614472</c:v>
                </c:pt>
                <c:pt idx="89">
                  <c:v>0.99035813005464168</c:v>
                </c:pt>
                <c:pt idx="90">
                  <c:v>0.99180246407540396</c:v>
                </c:pt>
                <c:pt idx="91">
                  <c:v>0.99305314921137566</c:v>
                </c:pt>
                <c:pt idx="92">
                  <c:v>0.99413225828466745</c:v>
                </c:pt>
                <c:pt idx="93">
                  <c:v>0.99505998424222941</c:v>
                </c:pt>
                <c:pt idx="94">
                  <c:v>0.99585469863896403</c:v>
                </c:pt>
                <c:pt idx="95">
                  <c:v>0.99653302619695938</c:v>
                </c:pt>
                <c:pt idx="96">
                  <c:v>0.99710993192377384</c:v>
                </c:pt>
                <c:pt idx="97">
                  <c:v>0.99759881752581081</c:v>
                </c:pt>
                <c:pt idx="98">
                  <c:v>0.99801162414510569</c:v>
                </c:pt>
                <c:pt idx="99">
                  <c:v>0.99835893876584303</c:v>
                </c:pt>
                <c:pt idx="100">
                  <c:v>0.9986501019683699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0-49A0-8323-7256DCB63366}"/>
            </c:ext>
          </c:extLst>
        </c:ser>
        <c:ser>
          <c:idx val="1"/>
          <c:order val="1"/>
          <c:tx>
            <c:strRef>
              <c:f>'Konfidenzintervall MW'!$W$4</c:f>
              <c:strCache>
                <c:ptCount val="1"/>
                <c:pt idx="0">
                  <c:v>F(a)=</c:v>
                </c:pt>
              </c:strCache>
            </c:strRef>
          </c:tx>
          <c:marker>
            <c:symbol val="circle"/>
            <c:size val="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'Konfidenzintervall MW'!$X$4</c:f>
                <c:numCache>
                  <c:formatCode>General</c:formatCode>
                  <c:ptCount val="1"/>
                  <c:pt idx="0">
                    <c:v>2.500000000000004E-2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Ref>
                <c:f>'Konfidenzintervall MW'!$X$4</c:f>
                <c:numCache>
                  <c:formatCode>General</c:formatCode>
                  <c:ptCount val="1"/>
                  <c:pt idx="0">
                    <c:v>2.500000000000004E-2</c:v>
                  </c:pt>
                </c:numCache>
              </c:numRef>
            </c:plus>
            <c:minus>
              <c:numRef>
                <c:f>'Konfidenzintervall MW'!$Z$2</c:f>
                <c:numCache>
                  <c:formatCode>General</c:formatCode>
                  <c:ptCount val="1"/>
                  <c:pt idx="0">
                    <c:v>1.0400360154599464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ot"/>
              </a:ln>
            </c:spPr>
          </c:errBars>
          <c:xVal>
            <c:numRef>
              <c:f>'Konfidenzintervall MW'!$X$3</c:f>
              <c:numCache>
                <c:formatCode>0.00</c:formatCode>
                <c:ptCount val="1"/>
                <c:pt idx="0">
                  <c:v>-1.9599639845400536</c:v>
                </c:pt>
              </c:numCache>
            </c:numRef>
          </c:xVal>
          <c:yVal>
            <c:numRef>
              <c:f>'Konfidenzintervall MW'!$X$4</c:f>
              <c:numCache>
                <c:formatCode>0.000</c:formatCode>
                <c:ptCount val="1"/>
                <c:pt idx="0">
                  <c:v>2.500000000000004E-2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B0-49A0-8323-7256DCB63366}"/>
            </c:ext>
          </c:extLst>
        </c:ser>
        <c:ser>
          <c:idx val="2"/>
          <c:order val="2"/>
          <c:tx>
            <c:strRef>
              <c:f>'Konfidenzintervall MW'!$AE$4</c:f>
              <c:strCache>
                <c:ptCount val="1"/>
                <c:pt idx="0">
                  <c:v>1-F(b)=</c:v>
                </c:pt>
              </c:strCache>
            </c:strRef>
          </c:tx>
          <c:marker>
            <c:symbol val="circle"/>
            <c:size val="2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'Konfidenzintervall MW'!$AG$4</c:f>
                <c:numCache>
                  <c:formatCode>General</c:formatCode>
                  <c:ptCount val="1"/>
                  <c:pt idx="0">
                    <c:v>0.97499999999999998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'Konfidenzintervall MW'!$AH$2</c:f>
                <c:numCache>
                  <c:formatCode>General</c:formatCode>
                  <c:ptCount val="1"/>
                  <c:pt idx="0">
                    <c:v>4.9599639845400532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xVal>
            <c:numRef>
              <c:f>'Konfidenzintervall MW'!$AE$3</c:f>
              <c:numCache>
                <c:formatCode>0.00</c:formatCode>
                <c:ptCount val="1"/>
                <c:pt idx="0">
                  <c:v>1.9599639845400536</c:v>
                </c:pt>
              </c:numCache>
            </c:numRef>
          </c:xVal>
          <c:yVal>
            <c:numRef>
              <c:f>'Konfidenzintervall MW'!$AG$4</c:f>
              <c:numCache>
                <c:formatCode>0.000</c:formatCode>
                <c:ptCount val="1"/>
                <c:pt idx="0">
                  <c:v>0.97499999999999998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B0-49A0-8323-7256DCB6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4032"/>
        <c:axId val="1"/>
      </c:scatterChart>
      <c:valAx>
        <c:axId val="844504032"/>
        <c:scaling>
          <c:orientation val="minMax"/>
          <c:max val="3"/>
          <c:min val="-3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-3"/>
        <c:crossBetween val="midCat"/>
        <c:majorUnit val="0.5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4032"/>
        <c:crossesAt val="-3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15000"/>
          <a:lumOff val="85000"/>
        </a:schemeClr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f(</a:t>
            </a:r>
            <a:r>
              <a:rPr lang="de-DE" sz="12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</a:t>
            </a: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65520475240817855"/>
          <c:y val="0.1526109277470734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43498040048221"/>
          <c:y val="6.0241200117658593E-2"/>
          <c:w val="0.82298261443161402"/>
          <c:h val="0.815264241592312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'Konfidenzintervall MW'!$J$2</c:f>
              <c:strCache>
                <c:ptCount val="1"/>
                <c:pt idx="0">
                  <c:v> - f(a)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'Konfidenzintervall MW'!$C$3:$C$103</c:f>
              <c:numCache>
                <c:formatCode>General</c:formatCode>
                <c:ptCount val="101"/>
                <c:pt idx="0">
                  <c:v>-3.0000000000000022</c:v>
                </c:pt>
                <c:pt idx="1">
                  <c:v>-2.9400000000000022</c:v>
                </c:pt>
                <c:pt idx="2">
                  <c:v>-2.8800000000000021</c:v>
                </c:pt>
                <c:pt idx="3">
                  <c:v>-2.8200000000000021</c:v>
                </c:pt>
                <c:pt idx="4">
                  <c:v>-2.760000000000002</c:v>
                </c:pt>
                <c:pt idx="5">
                  <c:v>-2.700000000000002</c:v>
                </c:pt>
                <c:pt idx="6">
                  <c:v>-2.6400000000000019</c:v>
                </c:pt>
                <c:pt idx="7">
                  <c:v>-2.5800000000000018</c:v>
                </c:pt>
                <c:pt idx="8">
                  <c:v>-2.5200000000000018</c:v>
                </c:pt>
                <c:pt idx="9">
                  <c:v>-2.4600000000000017</c:v>
                </c:pt>
                <c:pt idx="10">
                  <c:v>-2.4000000000000017</c:v>
                </c:pt>
                <c:pt idx="11">
                  <c:v>-2.3400000000000016</c:v>
                </c:pt>
                <c:pt idx="12">
                  <c:v>-2.2800000000000016</c:v>
                </c:pt>
                <c:pt idx="13">
                  <c:v>-2.2200000000000015</c:v>
                </c:pt>
                <c:pt idx="14">
                  <c:v>-2.1600000000000015</c:v>
                </c:pt>
                <c:pt idx="15">
                  <c:v>-2.1000000000000014</c:v>
                </c:pt>
                <c:pt idx="16">
                  <c:v>-2.0400000000000014</c:v>
                </c:pt>
                <c:pt idx="17">
                  <c:v>-1.9800000000000013</c:v>
                </c:pt>
                <c:pt idx="18">
                  <c:v>-1.9200000000000013</c:v>
                </c:pt>
                <c:pt idx="19">
                  <c:v>-1.8600000000000012</c:v>
                </c:pt>
                <c:pt idx="20">
                  <c:v>-1.8000000000000012</c:v>
                </c:pt>
                <c:pt idx="21">
                  <c:v>-1.7400000000000011</c:v>
                </c:pt>
                <c:pt idx="22">
                  <c:v>-1.680000000000001</c:v>
                </c:pt>
                <c:pt idx="23">
                  <c:v>-1.620000000000001</c:v>
                </c:pt>
                <c:pt idx="24">
                  <c:v>-1.5600000000000009</c:v>
                </c:pt>
                <c:pt idx="25">
                  <c:v>-1.5000000000000009</c:v>
                </c:pt>
                <c:pt idx="26">
                  <c:v>-1.4400000000000008</c:v>
                </c:pt>
                <c:pt idx="27">
                  <c:v>-1.3800000000000008</c:v>
                </c:pt>
                <c:pt idx="28">
                  <c:v>-1.3200000000000007</c:v>
                </c:pt>
                <c:pt idx="29">
                  <c:v>-1.2600000000000007</c:v>
                </c:pt>
                <c:pt idx="30">
                  <c:v>-1.2000000000000006</c:v>
                </c:pt>
                <c:pt idx="31">
                  <c:v>-1.1400000000000006</c:v>
                </c:pt>
                <c:pt idx="32">
                  <c:v>-1.0800000000000005</c:v>
                </c:pt>
                <c:pt idx="33">
                  <c:v>-1.0200000000000005</c:v>
                </c:pt>
                <c:pt idx="34">
                  <c:v>-0.96000000000000041</c:v>
                </c:pt>
                <c:pt idx="35">
                  <c:v>-0.90000000000000036</c:v>
                </c:pt>
                <c:pt idx="36">
                  <c:v>-0.8400000000000003</c:v>
                </c:pt>
                <c:pt idx="37">
                  <c:v>-0.78000000000000025</c:v>
                </c:pt>
                <c:pt idx="38">
                  <c:v>-0.7200000000000002</c:v>
                </c:pt>
                <c:pt idx="39">
                  <c:v>-0.66000000000000014</c:v>
                </c:pt>
                <c:pt idx="40">
                  <c:v>-0.60000000000000009</c:v>
                </c:pt>
                <c:pt idx="41">
                  <c:v>-0.54</c:v>
                </c:pt>
                <c:pt idx="42">
                  <c:v>-0.48</c:v>
                </c:pt>
                <c:pt idx="43">
                  <c:v>-0.42</c:v>
                </c:pt>
                <c:pt idx="44">
                  <c:v>-0.36</c:v>
                </c:pt>
                <c:pt idx="45">
                  <c:v>-0.3</c:v>
                </c:pt>
                <c:pt idx="46">
                  <c:v>-0.24</c:v>
                </c:pt>
                <c:pt idx="47">
                  <c:v>-0.18</c:v>
                </c:pt>
                <c:pt idx="48">
                  <c:v>-0.12</c:v>
                </c:pt>
                <c:pt idx="49">
                  <c:v>-0.06</c:v>
                </c:pt>
                <c:pt idx="50">
                  <c:v>0</c:v>
                </c:pt>
                <c:pt idx="51">
                  <c:v>0.06</c:v>
                </c:pt>
                <c:pt idx="52">
                  <c:v>0.12</c:v>
                </c:pt>
                <c:pt idx="53">
                  <c:v>0.18</c:v>
                </c:pt>
                <c:pt idx="54">
                  <c:v>0.24</c:v>
                </c:pt>
                <c:pt idx="55">
                  <c:v>0.3</c:v>
                </c:pt>
                <c:pt idx="56">
                  <c:v>0.36</c:v>
                </c:pt>
                <c:pt idx="57">
                  <c:v>0.42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0.60000000000000009</c:v>
                </c:pt>
                <c:pt idx="61">
                  <c:v>0.66000000000000014</c:v>
                </c:pt>
                <c:pt idx="62">
                  <c:v>0.7200000000000002</c:v>
                </c:pt>
                <c:pt idx="63">
                  <c:v>0.78000000000000025</c:v>
                </c:pt>
                <c:pt idx="64">
                  <c:v>0.8400000000000003</c:v>
                </c:pt>
                <c:pt idx="65">
                  <c:v>0.90000000000000036</c:v>
                </c:pt>
                <c:pt idx="66">
                  <c:v>0.96000000000000041</c:v>
                </c:pt>
                <c:pt idx="67">
                  <c:v>1.0200000000000005</c:v>
                </c:pt>
                <c:pt idx="68">
                  <c:v>1.0800000000000005</c:v>
                </c:pt>
                <c:pt idx="69">
                  <c:v>1.1400000000000006</c:v>
                </c:pt>
                <c:pt idx="70">
                  <c:v>1.2000000000000006</c:v>
                </c:pt>
                <c:pt idx="71">
                  <c:v>1.2600000000000007</c:v>
                </c:pt>
                <c:pt idx="72">
                  <c:v>1.3200000000000007</c:v>
                </c:pt>
                <c:pt idx="73">
                  <c:v>1.3800000000000008</c:v>
                </c:pt>
                <c:pt idx="74">
                  <c:v>1.4400000000000008</c:v>
                </c:pt>
                <c:pt idx="75">
                  <c:v>1.5000000000000009</c:v>
                </c:pt>
                <c:pt idx="76">
                  <c:v>1.5600000000000009</c:v>
                </c:pt>
                <c:pt idx="77">
                  <c:v>1.620000000000001</c:v>
                </c:pt>
                <c:pt idx="78">
                  <c:v>1.680000000000001</c:v>
                </c:pt>
                <c:pt idx="79">
                  <c:v>1.7400000000000011</c:v>
                </c:pt>
                <c:pt idx="80">
                  <c:v>1.8000000000000012</c:v>
                </c:pt>
                <c:pt idx="81">
                  <c:v>1.8600000000000012</c:v>
                </c:pt>
                <c:pt idx="82">
                  <c:v>1.9200000000000013</c:v>
                </c:pt>
                <c:pt idx="83">
                  <c:v>1.9800000000000013</c:v>
                </c:pt>
                <c:pt idx="84">
                  <c:v>2.0400000000000014</c:v>
                </c:pt>
                <c:pt idx="85">
                  <c:v>2.1000000000000014</c:v>
                </c:pt>
                <c:pt idx="86">
                  <c:v>2.1600000000000015</c:v>
                </c:pt>
                <c:pt idx="87">
                  <c:v>2.2200000000000015</c:v>
                </c:pt>
                <c:pt idx="88">
                  <c:v>2.2800000000000016</c:v>
                </c:pt>
                <c:pt idx="89">
                  <c:v>2.3400000000000016</c:v>
                </c:pt>
                <c:pt idx="90">
                  <c:v>2.4000000000000017</c:v>
                </c:pt>
                <c:pt idx="91">
                  <c:v>2.4600000000000017</c:v>
                </c:pt>
                <c:pt idx="92">
                  <c:v>2.5200000000000018</c:v>
                </c:pt>
                <c:pt idx="93">
                  <c:v>2.5800000000000018</c:v>
                </c:pt>
                <c:pt idx="94">
                  <c:v>2.6400000000000019</c:v>
                </c:pt>
                <c:pt idx="95">
                  <c:v>2.700000000000002</c:v>
                </c:pt>
                <c:pt idx="96">
                  <c:v>2.760000000000002</c:v>
                </c:pt>
                <c:pt idx="97">
                  <c:v>2.8200000000000021</c:v>
                </c:pt>
                <c:pt idx="98">
                  <c:v>2.8800000000000021</c:v>
                </c:pt>
                <c:pt idx="99">
                  <c:v>2.9400000000000022</c:v>
                </c:pt>
                <c:pt idx="100">
                  <c:v>3.0000000000000022</c:v>
                </c:pt>
              </c:numCache>
            </c:numRef>
          </c:cat>
          <c:val>
            <c:numRef>
              <c:f>'Konfidenzintervall MW'!$J$3:$J$103</c:f>
              <c:numCache>
                <c:formatCode>General</c:formatCode>
                <c:ptCount val="101"/>
                <c:pt idx="0">
                  <c:v>4.4318484119379763E-3</c:v>
                </c:pt>
                <c:pt idx="1">
                  <c:v>5.2963438653109828E-3</c:v>
                </c:pt>
                <c:pt idx="2">
                  <c:v>6.3067263962658885E-3</c:v>
                </c:pt>
                <c:pt idx="3">
                  <c:v>7.482872525780517E-3</c:v>
                </c:pt>
                <c:pt idx="4">
                  <c:v>8.846454398237176E-3</c:v>
                </c:pt>
                <c:pt idx="5">
                  <c:v>1.042093481442254E-2</c:v>
                </c:pt>
                <c:pt idx="6">
                  <c:v>1.2231526351277911E-2</c:v>
                </c:pt>
                <c:pt idx="7">
                  <c:v>1.4305108994149626E-2</c:v>
                </c:pt>
                <c:pt idx="8">
                  <c:v>1.6670100837380984E-2</c:v>
                </c:pt>
                <c:pt idx="9">
                  <c:v>1.9356276731736878E-2</c:v>
                </c:pt>
                <c:pt idx="10">
                  <c:v>2.2394530294842813E-2</c:v>
                </c:pt>
                <c:pt idx="11">
                  <c:v>2.5816575471587579E-2</c:v>
                </c:pt>
                <c:pt idx="12">
                  <c:v>2.965458484734116E-2</c:v>
                </c:pt>
                <c:pt idx="13">
                  <c:v>3.3940763182449075E-2</c:v>
                </c:pt>
                <c:pt idx="14">
                  <c:v>3.870685614745549E-2</c:v>
                </c:pt>
                <c:pt idx="15">
                  <c:v>4.3983595980427052E-2</c:v>
                </c:pt>
                <c:pt idx="16">
                  <c:v>4.9800087735070636E-2</c:v>
                </c:pt>
                <c:pt idx="17">
                  <c:v>5.6183141903867896E-2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1-4591-8649-4609A9E61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8837088"/>
        <c:axId val="1200946064"/>
      </c:barChart>
      <c:barChart>
        <c:barDir val="col"/>
        <c:grouping val="clustered"/>
        <c:varyColors val="0"/>
        <c:ser>
          <c:idx val="2"/>
          <c:order val="2"/>
          <c:tx>
            <c:strRef>
              <c:f>'Konfidenzintervall MW'!$K$2</c:f>
              <c:strCache>
                <c:ptCount val="1"/>
                <c:pt idx="0">
                  <c:v>f(b) -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'Konfidenzintervall MW'!$K$3:$K$103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5.6183141903867896E-2</c:v>
                </c:pt>
                <c:pt idx="84">
                  <c:v>4.9800087735070636E-2</c:v>
                </c:pt>
                <c:pt idx="85">
                  <c:v>4.3983595980427052E-2</c:v>
                </c:pt>
                <c:pt idx="86">
                  <c:v>3.870685614745549E-2</c:v>
                </c:pt>
                <c:pt idx="87">
                  <c:v>3.3940763182449075E-2</c:v>
                </c:pt>
                <c:pt idx="88">
                  <c:v>2.965458484734116E-2</c:v>
                </c:pt>
                <c:pt idx="89">
                  <c:v>2.5816575471587579E-2</c:v>
                </c:pt>
                <c:pt idx="90">
                  <c:v>2.2394530294842813E-2</c:v>
                </c:pt>
                <c:pt idx="91">
                  <c:v>1.9356276731736878E-2</c:v>
                </c:pt>
                <c:pt idx="92">
                  <c:v>1.6670100837380984E-2</c:v>
                </c:pt>
                <c:pt idx="93">
                  <c:v>1.4305108994149626E-2</c:v>
                </c:pt>
                <c:pt idx="94">
                  <c:v>1.2231526351277911E-2</c:v>
                </c:pt>
                <c:pt idx="95">
                  <c:v>1.042093481442254E-2</c:v>
                </c:pt>
                <c:pt idx="96">
                  <c:v>8.846454398237176E-3</c:v>
                </c:pt>
                <c:pt idx="97">
                  <c:v>7.482872525780517E-3</c:v>
                </c:pt>
                <c:pt idx="98">
                  <c:v>6.3067263962658885E-3</c:v>
                </c:pt>
                <c:pt idx="99">
                  <c:v>5.2963438653109828E-3</c:v>
                </c:pt>
                <c:pt idx="100">
                  <c:v>4.4318484119379763E-3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1-4591-8649-4609A9E61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70469520"/>
        <c:axId val="1270463280"/>
      </c:barChart>
      <c:lineChart>
        <c:grouping val="stacked"/>
        <c:varyColors val="0"/>
        <c:ser>
          <c:idx val="0"/>
          <c:order val="0"/>
          <c:tx>
            <c:strRef>
              <c:f>'Konfidenzintervall MW'!$H$2</c:f>
              <c:strCache>
                <c:ptCount val="1"/>
                <c:pt idx="0">
                  <c:v>f(z)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val>
            <c:numRef>
              <c:f>'Konfidenzintervall MW'!$H$3:$H$103</c:f>
              <c:numCache>
                <c:formatCode>0.000</c:formatCode>
                <c:ptCount val="101"/>
                <c:pt idx="0">
                  <c:v>4.4318484119379763E-3</c:v>
                </c:pt>
                <c:pt idx="1">
                  <c:v>5.2963438653109828E-3</c:v>
                </c:pt>
                <c:pt idx="2">
                  <c:v>6.3067263962658885E-3</c:v>
                </c:pt>
                <c:pt idx="3">
                  <c:v>7.482872525780517E-3</c:v>
                </c:pt>
                <c:pt idx="4">
                  <c:v>8.846454398237176E-3</c:v>
                </c:pt>
                <c:pt idx="5">
                  <c:v>1.042093481442254E-2</c:v>
                </c:pt>
                <c:pt idx="6">
                  <c:v>1.2231526351277911E-2</c:v>
                </c:pt>
                <c:pt idx="7">
                  <c:v>1.4305108994149626E-2</c:v>
                </c:pt>
                <c:pt idx="8">
                  <c:v>1.6670100837380984E-2</c:v>
                </c:pt>
                <c:pt idx="9">
                  <c:v>1.9356276731736878E-2</c:v>
                </c:pt>
                <c:pt idx="10">
                  <c:v>2.2394530294842813E-2</c:v>
                </c:pt>
                <c:pt idx="11">
                  <c:v>2.5816575471587579E-2</c:v>
                </c:pt>
                <c:pt idx="12">
                  <c:v>2.965458484734116E-2</c:v>
                </c:pt>
                <c:pt idx="13">
                  <c:v>3.3940763182449075E-2</c:v>
                </c:pt>
                <c:pt idx="14">
                  <c:v>3.870685614745549E-2</c:v>
                </c:pt>
                <c:pt idx="15">
                  <c:v>4.3983595980427052E-2</c:v>
                </c:pt>
                <c:pt idx="16">
                  <c:v>4.9800087735070636E-2</c:v>
                </c:pt>
                <c:pt idx="17">
                  <c:v>5.6183141903867896E-2</c:v>
                </c:pt>
                <c:pt idx="18">
                  <c:v>6.3156561435198502E-2</c:v>
                </c:pt>
                <c:pt idx="19">
                  <c:v>7.0740393456983228E-2</c:v>
                </c:pt>
                <c:pt idx="20">
                  <c:v>7.8950158300893997E-2</c:v>
                </c:pt>
                <c:pt idx="21">
                  <c:v>8.7796070610905469E-2</c:v>
                </c:pt>
                <c:pt idx="22">
                  <c:v>9.728226933146733E-2</c:v>
                </c:pt>
                <c:pt idx="23">
                  <c:v>0.10740607511348366</c:v>
                </c:pt>
                <c:pt idx="24">
                  <c:v>0.11815729505958211</c:v>
                </c:pt>
                <c:pt idx="25">
                  <c:v>0.12951759566589155</c:v>
                </c:pt>
                <c:pt idx="26">
                  <c:v>0.14145996522483861</c:v>
                </c:pt>
                <c:pt idx="27">
                  <c:v>0.15394828676263353</c:v>
                </c:pt>
                <c:pt idx="28">
                  <c:v>0.16693704174171367</c:v>
                </c:pt>
                <c:pt idx="29">
                  <c:v>0.18037116322708019</c:v>
                </c:pt>
                <c:pt idx="30">
                  <c:v>0.19418605498321281</c:v>
                </c:pt>
                <c:pt idx="31">
                  <c:v>0.20830779004710823</c:v>
                </c:pt>
                <c:pt idx="32">
                  <c:v>0.22265349875176099</c:v>
                </c:pt>
                <c:pt idx="33">
                  <c:v>0.23713195201937948</c:v>
                </c:pt>
                <c:pt idx="34">
                  <c:v>0.25164434109811701</c:v>
                </c:pt>
                <c:pt idx="35">
                  <c:v>0.26608524989875476</c:v>
                </c:pt>
                <c:pt idx="36">
                  <c:v>0.28034381083962051</c:v>
                </c:pt>
                <c:pt idx="37">
                  <c:v>0.29430502978832507</c:v>
                </c:pt>
                <c:pt idx="38">
                  <c:v>0.30785126046985289</c:v>
                </c:pt>
                <c:pt idx="39">
                  <c:v>0.32086380377117246</c:v>
                </c:pt>
                <c:pt idx="40">
                  <c:v>0.33322460289179967</c:v>
                </c:pt>
                <c:pt idx="41">
                  <c:v>0.34481800143933333</c:v>
                </c:pt>
                <c:pt idx="42">
                  <c:v>0.35553252850599709</c:v>
                </c:pt>
                <c:pt idx="43">
                  <c:v>0.36526267262215389</c:v>
                </c:pt>
                <c:pt idx="44">
                  <c:v>0.37391060537312842</c:v>
                </c:pt>
                <c:pt idx="45">
                  <c:v>0.38138781546052414</c:v>
                </c:pt>
                <c:pt idx="46">
                  <c:v>0.38761661512501416</c:v>
                </c:pt>
                <c:pt idx="47">
                  <c:v>0.3925314831204289</c:v>
                </c:pt>
                <c:pt idx="48">
                  <c:v>0.3960802117936561</c:v>
                </c:pt>
                <c:pt idx="49">
                  <c:v>0.39822483019560695</c:v>
                </c:pt>
                <c:pt idx="50">
                  <c:v>0.3989422804014327</c:v>
                </c:pt>
                <c:pt idx="51">
                  <c:v>0.39822483019560695</c:v>
                </c:pt>
                <c:pt idx="52">
                  <c:v>0.3960802117936561</c:v>
                </c:pt>
                <c:pt idx="53">
                  <c:v>0.3925314831204289</c:v>
                </c:pt>
                <c:pt idx="54">
                  <c:v>0.38761661512501416</c:v>
                </c:pt>
                <c:pt idx="55">
                  <c:v>0.38138781546052414</c:v>
                </c:pt>
                <c:pt idx="56">
                  <c:v>0.37391060537312842</c:v>
                </c:pt>
                <c:pt idx="57">
                  <c:v>0.36526267262215389</c:v>
                </c:pt>
                <c:pt idx="58">
                  <c:v>0.35553252850599709</c:v>
                </c:pt>
                <c:pt idx="59">
                  <c:v>0.34481800143933333</c:v>
                </c:pt>
                <c:pt idx="60">
                  <c:v>0.33322460289179967</c:v>
                </c:pt>
                <c:pt idx="61">
                  <c:v>0.32086380377117246</c:v>
                </c:pt>
                <c:pt idx="62">
                  <c:v>0.30785126046985289</c:v>
                </c:pt>
                <c:pt idx="63">
                  <c:v>0.29430502978832507</c:v>
                </c:pt>
                <c:pt idx="64">
                  <c:v>0.28034381083962051</c:v>
                </c:pt>
                <c:pt idx="65">
                  <c:v>0.26608524989875476</c:v>
                </c:pt>
                <c:pt idx="66">
                  <c:v>0.25164434109811701</c:v>
                </c:pt>
                <c:pt idx="67">
                  <c:v>0.23713195201937948</c:v>
                </c:pt>
                <c:pt idx="68">
                  <c:v>0.22265349875176099</c:v>
                </c:pt>
                <c:pt idx="69">
                  <c:v>0.20830779004710823</c:v>
                </c:pt>
                <c:pt idx="70">
                  <c:v>0.19418605498321281</c:v>
                </c:pt>
                <c:pt idx="71">
                  <c:v>0.18037116322708019</c:v>
                </c:pt>
                <c:pt idx="72">
                  <c:v>0.16693704174171367</c:v>
                </c:pt>
                <c:pt idx="73">
                  <c:v>0.15394828676263353</c:v>
                </c:pt>
                <c:pt idx="74">
                  <c:v>0.14145996522483861</c:v>
                </c:pt>
                <c:pt idx="75">
                  <c:v>0.12951759566589155</c:v>
                </c:pt>
                <c:pt idx="76">
                  <c:v>0.11815729505958211</c:v>
                </c:pt>
                <c:pt idx="77">
                  <c:v>0.10740607511348366</c:v>
                </c:pt>
                <c:pt idx="78">
                  <c:v>9.728226933146733E-2</c:v>
                </c:pt>
                <c:pt idx="79">
                  <c:v>8.7796070610905469E-2</c:v>
                </c:pt>
                <c:pt idx="80">
                  <c:v>7.8950158300893997E-2</c:v>
                </c:pt>
                <c:pt idx="81">
                  <c:v>7.0740393456983228E-2</c:v>
                </c:pt>
                <c:pt idx="82">
                  <c:v>6.3156561435198502E-2</c:v>
                </c:pt>
                <c:pt idx="83">
                  <c:v>5.6183141903867896E-2</c:v>
                </c:pt>
                <c:pt idx="84">
                  <c:v>4.9800087735070636E-2</c:v>
                </c:pt>
                <c:pt idx="85">
                  <c:v>4.3983595980427052E-2</c:v>
                </c:pt>
                <c:pt idx="86">
                  <c:v>3.870685614745549E-2</c:v>
                </c:pt>
                <c:pt idx="87">
                  <c:v>3.3940763182449075E-2</c:v>
                </c:pt>
                <c:pt idx="88">
                  <c:v>2.965458484734116E-2</c:v>
                </c:pt>
                <c:pt idx="89">
                  <c:v>2.5816575471587579E-2</c:v>
                </c:pt>
                <c:pt idx="90">
                  <c:v>2.2394530294842813E-2</c:v>
                </c:pt>
                <c:pt idx="91">
                  <c:v>1.9356276731736878E-2</c:v>
                </c:pt>
                <c:pt idx="92">
                  <c:v>1.6670100837380984E-2</c:v>
                </c:pt>
                <c:pt idx="93">
                  <c:v>1.4305108994149626E-2</c:v>
                </c:pt>
                <c:pt idx="94">
                  <c:v>1.2231526351277911E-2</c:v>
                </c:pt>
                <c:pt idx="95">
                  <c:v>1.042093481442254E-2</c:v>
                </c:pt>
                <c:pt idx="96">
                  <c:v>8.846454398237176E-3</c:v>
                </c:pt>
                <c:pt idx="97">
                  <c:v>7.482872525780517E-3</c:v>
                </c:pt>
                <c:pt idx="98">
                  <c:v>6.3067263962658885E-3</c:v>
                </c:pt>
                <c:pt idx="99">
                  <c:v>5.2963438653109828E-3</c:v>
                </c:pt>
                <c:pt idx="100">
                  <c:v>4.4318484119379763E-3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1-4591-8649-4609A9E61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837088"/>
        <c:axId val="1200946064"/>
      </c:lineChart>
      <c:valAx>
        <c:axId val="1200946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837088"/>
        <c:crosses val="max"/>
        <c:crossBetween val="between"/>
      </c:valAx>
      <c:catAx>
        <c:axId val="118883708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0946064"/>
        <c:crosses val="autoZero"/>
        <c:auto val="1"/>
        <c:lblAlgn val="ctr"/>
        <c:lblOffset val="100"/>
        <c:tickMarkSkip val="1"/>
        <c:noMultiLvlLbl val="0"/>
      </c:catAx>
      <c:valAx>
        <c:axId val="1270463280"/>
        <c:scaling>
          <c:orientation val="minMax"/>
          <c:max val="0.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0469520"/>
        <c:crosses val="autoZero"/>
        <c:crossBetween val="between"/>
      </c:valAx>
      <c:catAx>
        <c:axId val="127046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46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3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8353776495069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0241200117658593E-2"/>
          <c:w val="0.82779578307299007"/>
          <c:h val="0.81526424159231292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Normalverteilung!$D$2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Normalverteilung!$B$3:$B$101</c:f>
              <c:numCache>
                <c:formatCode>General</c:formatCode>
                <c:ptCount val="99"/>
                <c:pt idx="0">
                  <c:v>170.59999999999997</c:v>
                </c:pt>
                <c:pt idx="1">
                  <c:v>171.2</c:v>
                </c:pt>
                <c:pt idx="2">
                  <c:v>171.79999999999998</c:v>
                </c:pt>
                <c:pt idx="3">
                  <c:v>172.39999999999998</c:v>
                </c:pt>
                <c:pt idx="4">
                  <c:v>172.99999999999997</c:v>
                </c:pt>
                <c:pt idx="5">
                  <c:v>173.59999999999997</c:v>
                </c:pt>
                <c:pt idx="6">
                  <c:v>174.2</c:v>
                </c:pt>
                <c:pt idx="7">
                  <c:v>174.79999999999998</c:v>
                </c:pt>
                <c:pt idx="8">
                  <c:v>175.39999999999998</c:v>
                </c:pt>
                <c:pt idx="9">
                  <c:v>175.99999999999997</c:v>
                </c:pt>
                <c:pt idx="10">
                  <c:v>176.6</c:v>
                </c:pt>
                <c:pt idx="11">
                  <c:v>177.2</c:v>
                </c:pt>
                <c:pt idx="12">
                  <c:v>177.79999999999998</c:v>
                </c:pt>
                <c:pt idx="13">
                  <c:v>178.39999999999998</c:v>
                </c:pt>
                <c:pt idx="14">
                  <c:v>179</c:v>
                </c:pt>
                <c:pt idx="15">
                  <c:v>179.6</c:v>
                </c:pt>
                <c:pt idx="16">
                  <c:v>180.2</c:v>
                </c:pt>
                <c:pt idx="17">
                  <c:v>180.79999999999998</c:v>
                </c:pt>
                <c:pt idx="18">
                  <c:v>181.39999999999998</c:v>
                </c:pt>
                <c:pt idx="19">
                  <c:v>182</c:v>
                </c:pt>
                <c:pt idx="20">
                  <c:v>182.6</c:v>
                </c:pt>
                <c:pt idx="21">
                  <c:v>183.2</c:v>
                </c:pt>
                <c:pt idx="22">
                  <c:v>183.79999999999998</c:v>
                </c:pt>
                <c:pt idx="23">
                  <c:v>184.39999999999998</c:v>
                </c:pt>
                <c:pt idx="24">
                  <c:v>185</c:v>
                </c:pt>
                <c:pt idx="25">
                  <c:v>185.6</c:v>
                </c:pt>
                <c:pt idx="26">
                  <c:v>186.2</c:v>
                </c:pt>
                <c:pt idx="27">
                  <c:v>186.79999999999998</c:v>
                </c:pt>
                <c:pt idx="28">
                  <c:v>187.4</c:v>
                </c:pt>
                <c:pt idx="29">
                  <c:v>188</c:v>
                </c:pt>
                <c:pt idx="30">
                  <c:v>188.6</c:v>
                </c:pt>
                <c:pt idx="31">
                  <c:v>189.2</c:v>
                </c:pt>
                <c:pt idx="32">
                  <c:v>189.79999999999998</c:v>
                </c:pt>
                <c:pt idx="33">
                  <c:v>190.4</c:v>
                </c:pt>
                <c:pt idx="34">
                  <c:v>191</c:v>
                </c:pt>
                <c:pt idx="35">
                  <c:v>191.6</c:v>
                </c:pt>
                <c:pt idx="36">
                  <c:v>192.2</c:v>
                </c:pt>
                <c:pt idx="37">
                  <c:v>192.8</c:v>
                </c:pt>
                <c:pt idx="38">
                  <c:v>193.4</c:v>
                </c:pt>
                <c:pt idx="39">
                  <c:v>194</c:v>
                </c:pt>
                <c:pt idx="40">
                  <c:v>194.6</c:v>
                </c:pt>
                <c:pt idx="41">
                  <c:v>195.2</c:v>
                </c:pt>
                <c:pt idx="42">
                  <c:v>195.8</c:v>
                </c:pt>
                <c:pt idx="43">
                  <c:v>196.4</c:v>
                </c:pt>
                <c:pt idx="44">
                  <c:v>197</c:v>
                </c:pt>
                <c:pt idx="45">
                  <c:v>197.6</c:v>
                </c:pt>
                <c:pt idx="46">
                  <c:v>198.2</c:v>
                </c:pt>
                <c:pt idx="47">
                  <c:v>198.8</c:v>
                </c:pt>
                <c:pt idx="48">
                  <c:v>199.4</c:v>
                </c:pt>
                <c:pt idx="49">
                  <c:v>200</c:v>
                </c:pt>
                <c:pt idx="50">
                  <c:v>200.6</c:v>
                </c:pt>
                <c:pt idx="51">
                  <c:v>201.2</c:v>
                </c:pt>
                <c:pt idx="52">
                  <c:v>201.8</c:v>
                </c:pt>
                <c:pt idx="53">
                  <c:v>202.4</c:v>
                </c:pt>
                <c:pt idx="54">
                  <c:v>203</c:v>
                </c:pt>
                <c:pt idx="55">
                  <c:v>203.6</c:v>
                </c:pt>
                <c:pt idx="56">
                  <c:v>204.2</c:v>
                </c:pt>
                <c:pt idx="57">
                  <c:v>204.8</c:v>
                </c:pt>
                <c:pt idx="58">
                  <c:v>205.4</c:v>
                </c:pt>
                <c:pt idx="59">
                  <c:v>206</c:v>
                </c:pt>
                <c:pt idx="60">
                  <c:v>206.6</c:v>
                </c:pt>
                <c:pt idx="61">
                  <c:v>207.2</c:v>
                </c:pt>
                <c:pt idx="62">
                  <c:v>207.8</c:v>
                </c:pt>
                <c:pt idx="63">
                  <c:v>208.4</c:v>
                </c:pt>
                <c:pt idx="64">
                  <c:v>209</c:v>
                </c:pt>
                <c:pt idx="65">
                  <c:v>209.6</c:v>
                </c:pt>
                <c:pt idx="66">
                  <c:v>210.20000000000002</c:v>
                </c:pt>
                <c:pt idx="67">
                  <c:v>210.8</c:v>
                </c:pt>
                <c:pt idx="68">
                  <c:v>211.4</c:v>
                </c:pt>
                <c:pt idx="69">
                  <c:v>212</c:v>
                </c:pt>
                <c:pt idx="70">
                  <c:v>212.6</c:v>
                </c:pt>
                <c:pt idx="71">
                  <c:v>213.20000000000002</c:v>
                </c:pt>
                <c:pt idx="72">
                  <c:v>213.8</c:v>
                </c:pt>
                <c:pt idx="73">
                  <c:v>214.4</c:v>
                </c:pt>
                <c:pt idx="74">
                  <c:v>215</c:v>
                </c:pt>
                <c:pt idx="75">
                  <c:v>215.60000000000002</c:v>
                </c:pt>
                <c:pt idx="76">
                  <c:v>216.20000000000002</c:v>
                </c:pt>
                <c:pt idx="77">
                  <c:v>216.8</c:v>
                </c:pt>
                <c:pt idx="78">
                  <c:v>217.4</c:v>
                </c:pt>
                <c:pt idx="79">
                  <c:v>218</c:v>
                </c:pt>
                <c:pt idx="80">
                  <c:v>218.60000000000002</c:v>
                </c:pt>
                <c:pt idx="81">
                  <c:v>219.20000000000002</c:v>
                </c:pt>
                <c:pt idx="82">
                  <c:v>219.8</c:v>
                </c:pt>
                <c:pt idx="83">
                  <c:v>220.4</c:v>
                </c:pt>
                <c:pt idx="84">
                  <c:v>221</c:v>
                </c:pt>
                <c:pt idx="85">
                  <c:v>221.60000000000002</c:v>
                </c:pt>
                <c:pt idx="86">
                  <c:v>222.20000000000002</c:v>
                </c:pt>
                <c:pt idx="87">
                  <c:v>222.8</c:v>
                </c:pt>
                <c:pt idx="88">
                  <c:v>223.4</c:v>
                </c:pt>
                <c:pt idx="89">
                  <c:v>224.00000000000003</c:v>
                </c:pt>
                <c:pt idx="90">
                  <c:v>224.60000000000002</c:v>
                </c:pt>
                <c:pt idx="91">
                  <c:v>225.20000000000002</c:v>
                </c:pt>
                <c:pt idx="92">
                  <c:v>225.8</c:v>
                </c:pt>
                <c:pt idx="93">
                  <c:v>226.40000000000003</c:v>
                </c:pt>
                <c:pt idx="94">
                  <c:v>227.00000000000003</c:v>
                </c:pt>
                <c:pt idx="95">
                  <c:v>227.60000000000002</c:v>
                </c:pt>
                <c:pt idx="96">
                  <c:v>228.20000000000002</c:v>
                </c:pt>
                <c:pt idx="97">
                  <c:v>228.8</c:v>
                </c:pt>
                <c:pt idx="98">
                  <c:v>229.40000000000003</c:v>
                </c:pt>
              </c:numCache>
            </c:numRef>
          </c:xVal>
          <c:yVal>
            <c:numRef>
              <c:f>Normalverteilung!$D$3:$D$101</c:f>
              <c:numCache>
                <c:formatCode>0.000</c:formatCode>
                <c:ptCount val="99"/>
                <c:pt idx="0">
                  <c:v>5.2963438653109627E-4</c:v>
                </c:pt>
                <c:pt idx="1">
                  <c:v>6.306726396265905E-4</c:v>
                </c:pt>
                <c:pt idx="2">
                  <c:v>7.482872525780527E-4</c:v>
                </c:pt>
                <c:pt idx="3">
                  <c:v>8.8464543982371628E-4</c:v>
                </c:pt>
                <c:pt idx="4">
                  <c:v>1.0420934814422515E-3</c:v>
                </c:pt>
                <c:pt idx="5">
                  <c:v>1.2231526351277871E-3</c:v>
                </c:pt>
                <c:pt idx="6">
                  <c:v>1.4305108994149658E-3</c:v>
                </c:pt>
                <c:pt idx="7">
                  <c:v>1.6670100837380985E-3</c:v>
                </c:pt>
                <c:pt idx="8">
                  <c:v>1.9356276731736851E-3</c:v>
                </c:pt>
                <c:pt idx="9">
                  <c:v>2.2394530294842733E-3</c:v>
                </c:pt>
                <c:pt idx="10">
                  <c:v>2.5816575471587638E-3</c:v>
                </c:pt>
                <c:pt idx="11">
                  <c:v>2.9654584847341203E-3</c:v>
                </c:pt>
                <c:pt idx="12">
                  <c:v>3.3940763182449081E-3</c:v>
                </c:pt>
                <c:pt idx="13">
                  <c:v>3.8706856147455418E-3</c:v>
                </c:pt>
                <c:pt idx="14">
                  <c:v>4.3983595980427196E-3</c:v>
                </c:pt>
                <c:pt idx="15">
                  <c:v>4.9800087735070728E-3</c:v>
                </c:pt>
                <c:pt idx="16">
                  <c:v>5.6183141903867915E-3</c:v>
                </c:pt>
                <c:pt idx="17">
                  <c:v>6.3156561435198447E-3</c:v>
                </c:pt>
                <c:pt idx="18">
                  <c:v>7.0740393456983092E-3</c:v>
                </c:pt>
                <c:pt idx="19">
                  <c:v>7.8950158300894139E-3</c:v>
                </c:pt>
                <c:pt idx="20">
                  <c:v>8.7796070610905528E-3</c:v>
                </c:pt>
                <c:pt idx="21">
                  <c:v>9.7282269331467313E-3</c:v>
                </c:pt>
                <c:pt idx="22">
                  <c:v>1.0740607511348352E-2</c:v>
                </c:pt>
                <c:pt idx="23">
                  <c:v>1.1815729505958186E-2</c:v>
                </c:pt>
                <c:pt idx="24">
                  <c:v>1.2951759566589173E-2</c:v>
                </c:pt>
                <c:pt idx="25">
                  <c:v>1.4145996522483868E-2</c:v>
                </c:pt>
                <c:pt idx="26">
                  <c:v>1.5394828676263345E-2</c:v>
                </c:pt>
                <c:pt idx="27">
                  <c:v>1.6693704174171348E-2</c:v>
                </c:pt>
                <c:pt idx="28">
                  <c:v>1.803711632270805E-2</c:v>
                </c:pt>
                <c:pt idx="29">
                  <c:v>1.9418605498321296E-2</c:v>
                </c:pt>
                <c:pt idx="30">
                  <c:v>2.0830779004710823E-2</c:v>
                </c:pt>
                <c:pt idx="31">
                  <c:v>2.2265349875176085E-2</c:v>
                </c:pt>
                <c:pt idx="32">
                  <c:v>2.3713195201937917E-2</c:v>
                </c:pt>
                <c:pt idx="33">
                  <c:v>2.5164434109811729E-2</c:v>
                </c:pt>
                <c:pt idx="34">
                  <c:v>2.6608524989875482E-2</c:v>
                </c:pt>
                <c:pt idx="35">
                  <c:v>2.8034381083962043E-2</c:v>
                </c:pt>
                <c:pt idx="36">
                  <c:v>2.9430502978832485E-2</c:v>
                </c:pt>
                <c:pt idx="37">
                  <c:v>3.0785126046985321E-2</c:v>
                </c:pt>
                <c:pt idx="38">
                  <c:v>3.2086380377117259E-2</c:v>
                </c:pt>
                <c:pt idx="39">
                  <c:v>3.3322460289179963E-2</c:v>
                </c:pt>
                <c:pt idx="40">
                  <c:v>3.448180014393333E-2</c:v>
                </c:pt>
                <c:pt idx="41">
                  <c:v>3.5553252850599688E-2</c:v>
                </c:pt>
                <c:pt idx="42">
                  <c:v>3.6526267262215403E-2</c:v>
                </c:pt>
                <c:pt idx="43">
                  <c:v>3.7391060537312844E-2</c:v>
                </c:pt>
                <c:pt idx="44">
                  <c:v>3.8138781546052408E-2</c:v>
                </c:pt>
                <c:pt idx="45">
                  <c:v>3.8761661512501405E-2</c:v>
                </c:pt>
                <c:pt idx="46">
                  <c:v>3.9253148312042879E-2</c:v>
                </c:pt>
                <c:pt idx="47">
                  <c:v>3.9608021179365613E-2</c:v>
                </c:pt>
                <c:pt idx="48">
                  <c:v>3.9822483019560692E-2</c:v>
                </c:pt>
                <c:pt idx="49">
                  <c:v>3.9894228040143274E-2</c:v>
                </c:pt>
                <c:pt idx="50">
                  <c:v>3.9822483019560692E-2</c:v>
                </c:pt>
                <c:pt idx="51">
                  <c:v>3.9608021179365613E-2</c:v>
                </c:pt>
                <c:pt idx="52">
                  <c:v>3.9253148312042879E-2</c:v>
                </c:pt>
                <c:pt idx="53">
                  <c:v>3.8761661512501405E-2</c:v>
                </c:pt>
                <c:pt idx="54">
                  <c:v>3.8138781546052408E-2</c:v>
                </c:pt>
                <c:pt idx="55">
                  <c:v>3.7391060537312844E-2</c:v>
                </c:pt>
                <c:pt idx="56">
                  <c:v>3.6526267262215403E-2</c:v>
                </c:pt>
                <c:pt idx="57">
                  <c:v>3.5553252850599688E-2</c:v>
                </c:pt>
                <c:pt idx="58">
                  <c:v>3.448180014393333E-2</c:v>
                </c:pt>
                <c:pt idx="59">
                  <c:v>3.3322460289179963E-2</c:v>
                </c:pt>
                <c:pt idx="60">
                  <c:v>3.2086380377117259E-2</c:v>
                </c:pt>
                <c:pt idx="61">
                  <c:v>3.0785126046985321E-2</c:v>
                </c:pt>
                <c:pt idx="62">
                  <c:v>2.9430502978832485E-2</c:v>
                </c:pt>
                <c:pt idx="63">
                  <c:v>2.8034381083962043E-2</c:v>
                </c:pt>
                <c:pt idx="64">
                  <c:v>2.6608524989875482E-2</c:v>
                </c:pt>
                <c:pt idx="65">
                  <c:v>2.5164434109811729E-2</c:v>
                </c:pt>
                <c:pt idx="66">
                  <c:v>2.3713195201937917E-2</c:v>
                </c:pt>
                <c:pt idx="67">
                  <c:v>2.2265349875176085E-2</c:v>
                </c:pt>
                <c:pt idx="68">
                  <c:v>2.0830779004710823E-2</c:v>
                </c:pt>
                <c:pt idx="69">
                  <c:v>1.9418605498321296E-2</c:v>
                </c:pt>
                <c:pt idx="70">
                  <c:v>1.803711632270805E-2</c:v>
                </c:pt>
                <c:pt idx="71">
                  <c:v>1.6693704174171348E-2</c:v>
                </c:pt>
                <c:pt idx="72">
                  <c:v>1.5394828676263345E-2</c:v>
                </c:pt>
                <c:pt idx="73">
                  <c:v>1.4145996522483868E-2</c:v>
                </c:pt>
                <c:pt idx="74">
                  <c:v>1.2951759566589173E-2</c:v>
                </c:pt>
                <c:pt idx="75">
                  <c:v>1.1815729505958186E-2</c:v>
                </c:pt>
                <c:pt idx="76">
                  <c:v>1.0740607511348352E-2</c:v>
                </c:pt>
                <c:pt idx="77">
                  <c:v>9.7282269331467313E-3</c:v>
                </c:pt>
                <c:pt idx="78">
                  <c:v>8.7796070610905528E-3</c:v>
                </c:pt>
                <c:pt idx="79">
                  <c:v>7.8950158300894139E-3</c:v>
                </c:pt>
                <c:pt idx="80">
                  <c:v>7.0740393456983092E-3</c:v>
                </c:pt>
                <c:pt idx="81">
                  <c:v>6.3156561435198447E-3</c:v>
                </c:pt>
                <c:pt idx="82">
                  <c:v>5.6183141903867915E-3</c:v>
                </c:pt>
                <c:pt idx="83">
                  <c:v>4.9800087735070728E-3</c:v>
                </c:pt>
                <c:pt idx="84">
                  <c:v>4.3983595980427196E-3</c:v>
                </c:pt>
                <c:pt idx="85">
                  <c:v>3.8706856147455418E-3</c:v>
                </c:pt>
                <c:pt idx="86">
                  <c:v>3.3940763182449081E-3</c:v>
                </c:pt>
                <c:pt idx="87">
                  <c:v>2.9654584847341203E-3</c:v>
                </c:pt>
                <c:pt idx="88">
                  <c:v>2.5816575471587638E-3</c:v>
                </c:pt>
                <c:pt idx="89">
                  <c:v>2.2394530294842733E-3</c:v>
                </c:pt>
                <c:pt idx="90">
                  <c:v>1.9356276731736851E-3</c:v>
                </c:pt>
                <c:pt idx="91">
                  <c:v>1.6670100837380985E-3</c:v>
                </c:pt>
                <c:pt idx="92">
                  <c:v>1.4305108994149658E-3</c:v>
                </c:pt>
                <c:pt idx="93">
                  <c:v>1.2231526351277871E-3</c:v>
                </c:pt>
                <c:pt idx="94">
                  <c:v>1.0420934814422515E-3</c:v>
                </c:pt>
                <c:pt idx="95">
                  <c:v>8.8464543982371628E-4</c:v>
                </c:pt>
                <c:pt idx="96">
                  <c:v>7.482872525780527E-4</c:v>
                </c:pt>
                <c:pt idx="97">
                  <c:v>6.306726396265905E-4</c:v>
                </c:pt>
                <c:pt idx="98">
                  <c:v>5.2963438653109627E-4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12-44EA-B4C0-031A35AD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3616"/>
        <c:axId val="1"/>
      </c:scatterChart>
      <c:valAx>
        <c:axId val="844503616"/>
        <c:scaling>
          <c:orientation val="minMax"/>
          <c:max val="230"/>
          <c:min val="17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5.000000000000001E-2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3616"/>
        <c:crossesAt val="-2.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1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z</a:t>
            </a: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80603885977128042"/>
          <c:y val="0.104844172040757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963002034511339"/>
          <c:y val="6.5502323072297766E-2"/>
          <c:w val="0.82407655790822099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Normalverteilung!$G$2</c:f>
              <c:strCache>
                <c:ptCount val="1"/>
                <c:pt idx="0">
                  <c:v>F(z)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Normalverteilung!$C$3:$C$101</c:f>
              <c:numCache>
                <c:formatCode>General</c:formatCode>
                <c:ptCount val="99"/>
                <c:pt idx="0">
                  <c:v>-2.9400000000000022</c:v>
                </c:pt>
                <c:pt idx="1">
                  <c:v>-2.8800000000000021</c:v>
                </c:pt>
                <c:pt idx="2">
                  <c:v>-2.8200000000000021</c:v>
                </c:pt>
                <c:pt idx="3">
                  <c:v>-2.760000000000002</c:v>
                </c:pt>
                <c:pt idx="4">
                  <c:v>-2.700000000000002</c:v>
                </c:pt>
                <c:pt idx="5">
                  <c:v>-2.6400000000000019</c:v>
                </c:pt>
                <c:pt idx="6">
                  <c:v>-2.5800000000000018</c:v>
                </c:pt>
                <c:pt idx="7">
                  <c:v>-2.5200000000000018</c:v>
                </c:pt>
                <c:pt idx="8">
                  <c:v>-2.4600000000000017</c:v>
                </c:pt>
                <c:pt idx="9">
                  <c:v>-2.4000000000000017</c:v>
                </c:pt>
                <c:pt idx="10">
                  <c:v>-2.3400000000000016</c:v>
                </c:pt>
                <c:pt idx="11">
                  <c:v>-2.2800000000000016</c:v>
                </c:pt>
                <c:pt idx="12">
                  <c:v>-2.2200000000000015</c:v>
                </c:pt>
                <c:pt idx="13">
                  <c:v>-2.1600000000000015</c:v>
                </c:pt>
                <c:pt idx="14">
                  <c:v>-2.1000000000000014</c:v>
                </c:pt>
                <c:pt idx="15">
                  <c:v>-2.0400000000000014</c:v>
                </c:pt>
                <c:pt idx="16">
                  <c:v>-1.9800000000000013</c:v>
                </c:pt>
                <c:pt idx="17">
                  <c:v>-1.9200000000000013</c:v>
                </c:pt>
                <c:pt idx="18">
                  <c:v>-1.8600000000000012</c:v>
                </c:pt>
                <c:pt idx="19">
                  <c:v>-1.8000000000000012</c:v>
                </c:pt>
                <c:pt idx="20">
                  <c:v>-1.7400000000000011</c:v>
                </c:pt>
                <c:pt idx="21">
                  <c:v>-1.680000000000001</c:v>
                </c:pt>
                <c:pt idx="22">
                  <c:v>-1.620000000000001</c:v>
                </c:pt>
                <c:pt idx="23">
                  <c:v>-1.5600000000000009</c:v>
                </c:pt>
                <c:pt idx="24">
                  <c:v>-1.5000000000000009</c:v>
                </c:pt>
                <c:pt idx="25">
                  <c:v>-1.4400000000000008</c:v>
                </c:pt>
                <c:pt idx="26">
                  <c:v>-1.3800000000000008</c:v>
                </c:pt>
                <c:pt idx="27">
                  <c:v>-1.3200000000000007</c:v>
                </c:pt>
                <c:pt idx="28">
                  <c:v>-1.2600000000000007</c:v>
                </c:pt>
                <c:pt idx="29">
                  <c:v>-1.2000000000000006</c:v>
                </c:pt>
                <c:pt idx="30">
                  <c:v>-1.1400000000000006</c:v>
                </c:pt>
                <c:pt idx="31">
                  <c:v>-1.0800000000000005</c:v>
                </c:pt>
                <c:pt idx="32">
                  <c:v>-1.0200000000000005</c:v>
                </c:pt>
                <c:pt idx="33">
                  <c:v>-0.96000000000000041</c:v>
                </c:pt>
                <c:pt idx="34">
                  <c:v>-0.90000000000000036</c:v>
                </c:pt>
                <c:pt idx="35">
                  <c:v>-0.8400000000000003</c:v>
                </c:pt>
                <c:pt idx="36">
                  <c:v>-0.78000000000000025</c:v>
                </c:pt>
                <c:pt idx="37">
                  <c:v>-0.7200000000000002</c:v>
                </c:pt>
                <c:pt idx="38">
                  <c:v>-0.66000000000000014</c:v>
                </c:pt>
                <c:pt idx="39">
                  <c:v>-0.60000000000000009</c:v>
                </c:pt>
                <c:pt idx="40">
                  <c:v>-0.54</c:v>
                </c:pt>
                <c:pt idx="41">
                  <c:v>-0.48</c:v>
                </c:pt>
                <c:pt idx="42">
                  <c:v>-0.42</c:v>
                </c:pt>
                <c:pt idx="43">
                  <c:v>-0.36</c:v>
                </c:pt>
                <c:pt idx="44">
                  <c:v>-0.3</c:v>
                </c:pt>
                <c:pt idx="45">
                  <c:v>-0.24</c:v>
                </c:pt>
                <c:pt idx="46">
                  <c:v>-0.18</c:v>
                </c:pt>
                <c:pt idx="47">
                  <c:v>-0.12</c:v>
                </c:pt>
                <c:pt idx="48">
                  <c:v>-0.06</c:v>
                </c:pt>
                <c:pt idx="49">
                  <c:v>0</c:v>
                </c:pt>
                <c:pt idx="50">
                  <c:v>0.06</c:v>
                </c:pt>
                <c:pt idx="51">
                  <c:v>0.12</c:v>
                </c:pt>
                <c:pt idx="52">
                  <c:v>0.18</c:v>
                </c:pt>
                <c:pt idx="53">
                  <c:v>0.24</c:v>
                </c:pt>
                <c:pt idx="54">
                  <c:v>0.3</c:v>
                </c:pt>
                <c:pt idx="55">
                  <c:v>0.36</c:v>
                </c:pt>
                <c:pt idx="56">
                  <c:v>0.42</c:v>
                </c:pt>
                <c:pt idx="57">
                  <c:v>0.48</c:v>
                </c:pt>
                <c:pt idx="58">
                  <c:v>0.54</c:v>
                </c:pt>
                <c:pt idx="59">
                  <c:v>0.60000000000000009</c:v>
                </c:pt>
                <c:pt idx="60">
                  <c:v>0.66000000000000014</c:v>
                </c:pt>
                <c:pt idx="61">
                  <c:v>0.7200000000000002</c:v>
                </c:pt>
                <c:pt idx="62">
                  <c:v>0.78000000000000025</c:v>
                </c:pt>
                <c:pt idx="63">
                  <c:v>0.8400000000000003</c:v>
                </c:pt>
                <c:pt idx="64">
                  <c:v>0.90000000000000036</c:v>
                </c:pt>
                <c:pt idx="65">
                  <c:v>0.96000000000000041</c:v>
                </c:pt>
                <c:pt idx="66">
                  <c:v>1.0200000000000005</c:v>
                </c:pt>
                <c:pt idx="67">
                  <c:v>1.0800000000000005</c:v>
                </c:pt>
                <c:pt idx="68">
                  <c:v>1.1400000000000006</c:v>
                </c:pt>
                <c:pt idx="69">
                  <c:v>1.2000000000000006</c:v>
                </c:pt>
                <c:pt idx="70">
                  <c:v>1.2600000000000007</c:v>
                </c:pt>
                <c:pt idx="71">
                  <c:v>1.3200000000000007</c:v>
                </c:pt>
                <c:pt idx="72">
                  <c:v>1.3800000000000008</c:v>
                </c:pt>
                <c:pt idx="73">
                  <c:v>1.4400000000000008</c:v>
                </c:pt>
                <c:pt idx="74">
                  <c:v>1.5000000000000009</c:v>
                </c:pt>
                <c:pt idx="75">
                  <c:v>1.5600000000000009</c:v>
                </c:pt>
                <c:pt idx="76">
                  <c:v>1.620000000000001</c:v>
                </c:pt>
                <c:pt idx="77">
                  <c:v>1.680000000000001</c:v>
                </c:pt>
                <c:pt idx="78">
                  <c:v>1.7400000000000011</c:v>
                </c:pt>
                <c:pt idx="79">
                  <c:v>1.8000000000000012</c:v>
                </c:pt>
                <c:pt idx="80">
                  <c:v>1.8600000000000012</c:v>
                </c:pt>
                <c:pt idx="81">
                  <c:v>1.9200000000000013</c:v>
                </c:pt>
                <c:pt idx="82">
                  <c:v>1.9800000000000013</c:v>
                </c:pt>
                <c:pt idx="83">
                  <c:v>2.0400000000000014</c:v>
                </c:pt>
                <c:pt idx="84">
                  <c:v>2.1000000000000014</c:v>
                </c:pt>
                <c:pt idx="85">
                  <c:v>2.1600000000000015</c:v>
                </c:pt>
                <c:pt idx="86">
                  <c:v>2.2200000000000015</c:v>
                </c:pt>
                <c:pt idx="87">
                  <c:v>2.2800000000000016</c:v>
                </c:pt>
                <c:pt idx="88">
                  <c:v>2.3400000000000016</c:v>
                </c:pt>
                <c:pt idx="89">
                  <c:v>2.4000000000000017</c:v>
                </c:pt>
                <c:pt idx="90">
                  <c:v>2.4600000000000017</c:v>
                </c:pt>
                <c:pt idx="91">
                  <c:v>2.5200000000000018</c:v>
                </c:pt>
                <c:pt idx="92">
                  <c:v>2.5800000000000018</c:v>
                </c:pt>
                <c:pt idx="93">
                  <c:v>2.6400000000000019</c:v>
                </c:pt>
                <c:pt idx="94">
                  <c:v>2.700000000000002</c:v>
                </c:pt>
                <c:pt idx="95">
                  <c:v>2.760000000000002</c:v>
                </c:pt>
                <c:pt idx="96">
                  <c:v>2.8200000000000021</c:v>
                </c:pt>
                <c:pt idx="97">
                  <c:v>2.8800000000000021</c:v>
                </c:pt>
                <c:pt idx="98">
                  <c:v>2.9400000000000022</c:v>
                </c:pt>
              </c:numCache>
            </c:numRef>
          </c:xVal>
          <c:yVal>
            <c:numRef>
              <c:f>Normalverteilung!$G$3:$G$101</c:f>
              <c:numCache>
                <c:formatCode>0.00</c:formatCode>
                <c:ptCount val="99"/>
                <c:pt idx="0">
                  <c:v>1.6410612341569829E-3</c:v>
                </c:pt>
                <c:pt idx="1">
                  <c:v>1.9883758548943095E-3</c:v>
                </c:pt>
                <c:pt idx="2">
                  <c:v>2.4011824741892352E-3</c:v>
                </c:pt>
                <c:pt idx="3">
                  <c:v>2.890068076226127E-3</c:v>
                </c:pt>
                <c:pt idx="4">
                  <c:v>3.4669738030406456E-3</c:v>
                </c:pt>
                <c:pt idx="5">
                  <c:v>4.1453013610360176E-3</c:v>
                </c:pt>
                <c:pt idx="6">
                  <c:v>4.9400157577706169E-3</c:v>
                </c:pt>
                <c:pt idx="7">
                  <c:v>5.8677417153325312E-3</c:v>
                </c:pt>
                <c:pt idx="8">
                  <c:v>6.9468507886242814E-3</c:v>
                </c:pt>
                <c:pt idx="9">
                  <c:v>8.1975359245960878E-3</c:v>
                </c:pt>
                <c:pt idx="10">
                  <c:v>9.6418699453582821E-3</c:v>
                </c:pt>
                <c:pt idx="11">
                  <c:v>1.1303844238552744E-2</c:v>
                </c:pt>
                <c:pt idx="12">
                  <c:v>1.3209383807256218E-2</c:v>
                </c:pt>
                <c:pt idx="13">
                  <c:v>1.5386334783925388E-2</c:v>
                </c:pt>
                <c:pt idx="14">
                  <c:v>1.7864420562816487E-2</c:v>
                </c:pt>
                <c:pt idx="15">
                  <c:v>2.0675162866069973E-2</c:v>
                </c:pt>
                <c:pt idx="16">
                  <c:v>2.3851764341508451E-2</c:v>
                </c:pt>
                <c:pt idx="17">
                  <c:v>2.742894970383673E-2</c:v>
                </c:pt>
                <c:pt idx="18">
                  <c:v>3.144276298075261E-2</c:v>
                </c:pt>
                <c:pt idx="19">
                  <c:v>3.5930319112925713E-2</c:v>
                </c:pt>
                <c:pt idx="20">
                  <c:v>4.0929508978807275E-2</c:v>
                </c:pt>
                <c:pt idx="21">
                  <c:v>4.6478657863719915E-2</c:v>
                </c:pt>
                <c:pt idx="22">
                  <c:v>5.2616138454251948E-2</c:v>
                </c:pt>
                <c:pt idx="23">
                  <c:v>5.9379940594792902E-2</c:v>
                </c:pt>
                <c:pt idx="24">
                  <c:v>6.6807201268857905E-2</c:v>
                </c:pt>
                <c:pt idx="25">
                  <c:v>7.4933699534326922E-2</c:v>
                </c:pt>
                <c:pt idx="26">
                  <c:v>8.3793322415014096E-2</c:v>
                </c:pt>
                <c:pt idx="27">
                  <c:v>9.3417508993471676E-2</c:v>
                </c:pt>
                <c:pt idx="28">
                  <c:v>0.10383468112130027</c:v>
                </c:pt>
                <c:pt idx="29">
                  <c:v>0.1150696702217081</c:v>
                </c:pt>
                <c:pt idx="30">
                  <c:v>0.12714315056279812</c:v>
                </c:pt>
                <c:pt idx="31">
                  <c:v>0.14007109008876895</c:v>
                </c:pt>
                <c:pt idx="32">
                  <c:v>0.15386423037273475</c:v>
                </c:pt>
                <c:pt idx="33">
                  <c:v>0.1685276074668377</c:v>
                </c:pt>
                <c:pt idx="34">
                  <c:v>0.18406012534675939</c:v>
                </c:pt>
                <c:pt idx="35">
                  <c:v>0.20045419326044961</c:v>
                </c:pt>
                <c:pt idx="36">
                  <c:v>0.21769543758573301</c:v>
                </c:pt>
                <c:pt idx="37">
                  <c:v>0.23576249777925107</c:v>
                </c:pt>
                <c:pt idx="38">
                  <c:v>0.25462691467133608</c:v>
                </c:pt>
                <c:pt idx="39">
                  <c:v>0.27425311775007355</c:v>
                </c:pt>
                <c:pt idx="40">
                  <c:v>0.29459851621569799</c:v>
                </c:pt>
                <c:pt idx="41">
                  <c:v>0.31561369651622256</c:v>
                </c:pt>
                <c:pt idx="42">
                  <c:v>0.33724272684824952</c:v>
                </c:pt>
                <c:pt idx="43">
                  <c:v>0.35942356678200876</c:v>
                </c:pt>
                <c:pt idx="44">
                  <c:v>0.38208857781104733</c:v>
                </c:pt>
                <c:pt idx="45">
                  <c:v>0.40516512830220414</c:v>
                </c:pt>
                <c:pt idx="46">
                  <c:v>0.42857628409909926</c:v>
                </c:pt>
                <c:pt idx="47">
                  <c:v>0.45224157397941611</c:v>
                </c:pt>
                <c:pt idx="48">
                  <c:v>0.47607781734589316</c:v>
                </c:pt>
                <c:pt idx="49">
                  <c:v>0.5</c:v>
                </c:pt>
                <c:pt idx="50">
                  <c:v>0.52392218265410684</c:v>
                </c:pt>
                <c:pt idx="51">
                  <c:v>0.54775842602058389</c:v>
                </c:pt>
                <c:pt idx="52">
                  <c:v>0.5714237159009008</c:v>
                </c:pt>
                <c:pt idx="53">
                  <c:v>0.59483487169779581</c:v>
                </c:pt>
                <c:pt idx="54">
                  <c:v>0.61791142218895267</c:v>
                </c:pt>
                <c:pt idx="55">
                  <c:v>0.64057643321799129</c:v>
                </c:pt>
                <c:pt idx="56">
                  <c:v>0.66275727315175048</c:v>
                </c:pt>
                <c:pt idx="57">
                  <c:v>0.68438630348377738</c:v>
                </c:pt>
                <c:pt idx="58">
                  <c:v>0.70540148378430201</c:v>
                </c:pt>
                <c:pt idx="59">
                  <c:v>0.72574688224992645</c:v>
                </c:pt>
                <c:pt idx="60">
                  <c:v>0.74537308532866398</c:v>
                </c:pt>
                <c:pt idx="61">
                  <c:v>0.76423750222074893</c:v>
                </c:pt>
                <c:pt idx="62">
                  <c:v>0.78230456241426705</c:v>
                </c:pt>
                <c:pt idx="63">
                  <c:v>0.79954580673955045</c:v>
                </c:pt>
                <c:pt idx="64">
                  <c:v>0.81593987465324058</c:v>
                </c:pt>
                <c:pt idx="65">
                  <c:v>0.8314723925331623</c:v>
                </c:pt>
                <c:pt idx="66">
                  <c:v>0.84613576962726522</c:v>
                </c:pt>
                <c:pt idx="67">
                  <c:v>0.85992890991123105</c:v>
                </c:pt>
                <c:pt idx="68">
                  <c:v>0.87285684943720188</c:v>
                </c:pt>
                <c:pt idx="69">
                  <c:v>0.88493032977829189</c:v>
                </c:pt>
                <c:pt idx="70">
                  <c:v>0.89616531887869977</c:v>
                </c:pt>
                <c:pt idx="71">
                  <c:v>0.90658249100652832</c:v>
                </c:pt>
                <c:pt idx="72">
                  <c:v>0.91620667758498586</c:v>
                </c:pt>
                <c:pt idx="73">
                  <c:v>0.92506630046567306</c:v>
                </c:pt>
                <c:pt idx="74">
                  <c:v>0.93319279873114214</c:v>
                </c:pt>
                <c:pt idx="75">
                  <c:v>0.9406200594052071</c:v>
                </c:pt>
                <c:pt idx="76">
                  <c:v>0.94738386154574805</c:v>
                </c:pt>
                <c:pt idx="77">
                  <c:v>0.95352134213628004</c:v>
                </c:pt>
                <c:pt idx="78">
                  <c:v>0.95907049102119268</c:v>
                </c:pt>
                <c:pt idx="79">
                  <c:v>0.96406968088707434</c:v>
                </c:pt>
                <c:pt idx="80">
                  <c:v>0.96855723701924734</c:v>
                </c:pt>
                <c:pt idx="81">
                  <c:v>0.97257105029616331</c:v>
                </c:pt>
                <c:pt idx="82">
                  <c:v>0.97614823565849151</c:v>
                </c:pt>
                <c:pt idx="83">
                  <c:v>0.97932483713393004</c:v>
                </c:pt>
                <c:pt idx="84">
                  <c:v>0.98213557943718355</c:v>
                </c:pt>
                <c:pt idx="85">
                  <c:v>0.98461366521607463</c:v>
                </c:pt>
                <c:pt idx="86">
                  <c:v>0.98679061619274377</c:v>
                </c:pt>
                <c:pt idx="87">
                  <c:v>0.9886961557614472</c:v>
                </c:pt>
                <c:pt idx="88">
                  <c:v>0.99035813005464168</c:v>
                </c:pt>
                <c:pt idx="89">
                  <c:v>0.99180246407540396</c:v>
                </c:pt>
                <c:pt idx="90">
                  <c:v>0.99305314921137566</c:v>
                </c:pt>
                <c:pt idx="91">
                  <c:v>0.99413225828466745</c:v>
                </c:pt>
                <c:pt idx="92">
                  <c:v>0.99505998424222941</c:v>
                </c:pt>
                <c:pt idx="93">
                  <c:v>0.99585469863896403</c:v>
                </c:pt>
                <c:pt idx="94">
                  <c:v>0.99653302619695938</c:v>
                </c:pt>
                <c:pt idx="95">
                  <c:v>0.99710993192377384</c:v>
                </c:pt>
                <c:pt idx="96">
                  <c:v>0.99759881752581081</c:v>
                </c:pt>
                <c:pt idx="97">
                  <c:v>0.99801162414510569</c:v>
                </c:pt>
                <c:pt idx="98">
                  <c:v>0.99835893876584303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CA-42C6-B486-BE1AF94644FD}"/>
            </c:ext>
          </c:extLst>
        </c:ser>
        <c:ser>
          <c:idx val="1"/>
          <c:order val="1"/>
          <c:tx>
            <c:strRef>
              <c:f>Normalverteilung!$W$3</c:f>
              <c:strCache>
                <c:ptCount val="1"/>
                <c:pt idx="0">
                  <c:v>F(a)=</c:v>
                </c:pt>
              </c:strCache>
            </c:strRef>
          </c:tx>
          <c:marker>
            <c:symbol val="circle"/>
            <c:size val="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Normalverteilung!$X$3</c:f>
                <c:numCache>
                  <c:formatCode>General</c:formatCode>
                  <c:ptCount val="1"/>
                  <c:pt idx="0">
                    <c:v>0.15865525393145699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Ref>
                <c:f>Normalverteilung!$X$3</c:f>
                <c:numCache>
                  <c:formatCode>General</c:formatCode>
                  <c:ptCount val="1"/>
                  <c:pt idx="0">
                    <c:v>0.15865525393145699</c:v>
                  </c:pt>
                </c:numCache>
              </c:numRef>
            </c:plus>
            <c:minus>
              <c:numRef>
                <c:f>Normalverteilung!$Z$2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ot"/>
              </a:ln>
            </c:spPr>
          </c:errBars>
          <c:xVal>
            <c:numRef>
              <c:f>Normalverteilung!$Y$2</c:f>
              <c:numCache>
                <c:formatCode>General</c:formatCode>
                <c:ptCount val="1"/>
                <c:pt idx="0">
                  <c:v>-1</c:v>
                </c:pt>
              </c:numCache>
            </c:numRef>
          </c:xVal>
          <c:yVal>
            <c:numRef>
              <c:f>Normalverteilung!$X$3</c:f>
              <c:numCache>
                <c:formatCode>0.00</c:formatCode>
                <c:ptCount val="1"/>
                <c:pt idx="0">
                  <c:v>0.15865525393145699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FF-4CF2-983F-906941E538BE}"/>
            </c:ext>
          </c:extLst>
        </c:ser>
        <c:ser>
          <c:idx val="2"/>
          <c:order val="2"/>
          <c:tx>
            <c:strRef>
              <c:f>Normalverteilung!$AF$3</c:f>
              <c:strCache>
                <c:ptCount val="1"/>
                <c:pt idx="0">
                  <c:v>1-F(b)=</c:v>
                </c:pt>
              </c:strCache>
            </c:strRef>
          </c:tx>
          <c:marker>
            <c:symbol val="circle"/>
            <c:size val="2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Normalverteilung!$AG$3</c:f>
                <c:numCache>
                  <c:formatCode>General</c:formatCode>
                  <c:ptCount val="1"/>
                  <c:pt idx="0">
                    <c:v>0.9986501019683699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Normalverteilung!$AI$2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xVal>
            <c:numRef>
              <c:f>Normalverteilung!$AH$2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Normalverteilung!$AG$3</c:f>
              <c:numCache>
                <c:formatCode>0.00</c:formatCode>
                <c:ptCount val="1"/>
                <c:pt idx="0">
                  <c:v>0.9986501019683699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FF-4CF2-983F-906941E53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4032"/>
        <c:axId val="1"/>
      </c:scatterChart>
      <c:valAx>
        <c:axId val="844504032"/>
        <c:scaling>
          <c:orientation val="minMax"/>
          <c:max val="3"/>
          <c:min val="-3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-3"/>
        <c:crossBetween val="midCat"/>
        <c:majorUnit val="0.5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4032"/>
        <c:crossesAt val="-3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15000"/>
          <a:lumOff val="85000"/>
        </a:schemeClr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f(</a:t>
            </a:r>
            <a:r>
              <a:rPr lang="de-DE" sz="12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</a:t>
            </a: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65520475240817855"/>
          <c:y val="0.1526109277470734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43498040048221"/>
          <c:y val="6.0241200117658593E-2"/>
          <c:w val="0.82298261443161402"/>
          <c:h val="0.815264241592312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Normalverteilung!$H$2</c:f>
              <c:strCache>
                <c:ptCount val="1"/>
                <c:pt idx="0">
                  <c:v> - f(a)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Normalverteilung!$C$3:$C$101</c:f>
              <c:numCache>
                <c:formatCode>General</c:formatCode>
                <c:ptCount val="99"/>
                <c:pt idx="0">
                  <c:v>-2.9400000000000022</c:v>
                </c:pt>
                <c:pt idx="1">
                  <c:v>-2.8800000000000021</c:v>
                </c:pt>
                <c:pt idx="2">
                  <c:v>-2.8200000000000021</c:v>
                </c:pt>
                <c:pt idx="3">
                  <c:v>-2.760000000000002</c:v>
                </c:pt>
                <c:pt idx="4">
                  <c:v>-2.700000000000002</c:v>
                </c:pt>
                <c:pt idx="5">
                  <c:v>-2.6400000000000019</c:v>
                </c:pt>
                <c:pt idx="6">
                  <c:v>-2.5800000000000018</c:v>
                </c:pt>
                <c:pt idx="7">
                  <c:v>-2.5200000000000018</c:v>
                </c:pt>
                <c:pt idx="8">
                  <c:v>-2.4600000000000017</c:v>
                </c:pt>
                <c:pt idx="9">
                  <c:v>-2.4000000000000017</c:v>
                </c:pt>
                <c:pt idx="10">
                  <c:v>-2.3400000000000016</c:v>
                </c:pt>
                <c:pt idx="11">
                  <c:v>-2.2800000000000016</c:v>
                </c:pt>
                <c:pt idx="12">
                  <c:v>-2.2200000000000015</c:v>
                </c:pt>
                <c:pt idx="13">
                  <c:v>-2.1600000000000015</c:v>
                </c:pt>
                <c:pt idx="14">
                  <c:v>-2.1000000000000014</c:v>
                </c:pt>
                <c:pt idx="15">
                  <c:v>-2.0400000000000014</c:v>
                </c:pt>
                <c:pt idx="16">
                  <c:v>-1.9800000000000013</c:v>
                </c:pt>
                <c:pt idx="17">
                  <c:v>-1.9200000000000013</c:v>
                </c:pt>
                <c:pt idx="18">
                  <c:v>-1.8600000000000012</c:v>
                </c:pt>
                <c:pt idx="19">
                  <c:v>-1.8000000000000012</c:v>
                </c:pt>
                <c:pt idx="20">
                  <c:v>-1.7400000000000011</c:v>
                </c:pt>
                <c:pt idx="21">
                  <c:v>-1.680000000000001</c:v>
                </c:pt>
                <c:pt idx="22">
                  <c:v>-1.620000000000001</c:v>
                </c:pt>
                <c:pt idx="23">
                  <c:v>-1.5600000000000009</c:v>
                </c:pt>
                <c:pt idx="24">
                  <c:v>-1.5000000000000009</c:v>
                </c:pt>
                <c:pt idx="25">
                  <c:v>-1.4400000000000008</c:v>
                </c:pt>
                <c:pt idx="26">
                  <c:v>-1.3800000000000008</c:v>
                </c:pt>
                <c:pt idx="27">
                  <c:v>-1.3200000000000007</c:v>
                </c:pt>
                <c:pt idx="28">
                  <c:v>-1.2600000000000007</c:v>
                </c:pt>
                <c:pt idx="29">
                  <c:v>-1.2000000000000006</c:v>
                </c:pt>
                <c:pt idx="30">
                  <c:v>-1.1400000000000006</c:v>
                </c:pt>
                <c:pt idx="31">
                  <c:v>-1.0800000000000005</c:v>
                </c:pt>
                <c:pt idx="32">
                  <c:v>-1.0200000000000005</c:v>
                </c:pt>
                <c:pt idx="33">
                  <c:v>-0.96000000000000041</c:v>
                </c:pt>
                <c:pt idx="34">
                  <c:v>-0.90000000000000036</c:v>
                </c:pt>
                <c:pt idx="35">
                  <c:v>-0.8400000000000003</c:v>
                </c:pt>
                <c:pt idx="36">
                  <c:v>-0.78000000000000025</c:v>
                </c:pt>
                <c:pt idx="37">
                  <c:v>-0.7200000000000002</c:v>
                </c:pt>
                <c:pt idx="38">
                  <c:v>-0.66000000000000014</c:v>
                </c:pt>
                <c:pt idx="39">
                  <c:v>-0.60000000000000009</c:v>
                </c:pt>
                <c:pt idx="40">
                  <c:v>-0.54</c:v>
                </c:pt>
                <c:pt idx="41">
                  <c:v>-0.48</c:v>
                </c:pt>
                <c:pt idx="42">
                  <c:v>-0.42</c:v>
                </c:pt>
                <c:pt idx="43">
                  <c:v>-0.36</c:v>
                </c:pt>
                <c:pt idx="44">
                  <c:v>-0.3</c:v>
                </c:pt>
                <c:pt idx="45">
                  <c:v>-0.24</c:v>
                </c:pt>
                <c:pt idx="46">
                  <c:v>-0.18</c:v>
                </c:pt>
                <c:pt idx="47">
                  <c:v>-0.12</c:v>
                </c:pt>
                <c:pt idx="48">
                  <c:v>-0.06</c:v>
                </c:pt>
                <c:pt idx="49">
                  <c:v>0</c:v>
                </c:pt>
                <c:pt idx="50">
                  <c:v>0.06</c:v>
                </c:pt>
                <c:pt idx="51">
                  <c:v>0.12</c:v>
                </c:pt>
                <c:pt idx="52">
                  <c:v>0.18</c:v>
                </c:pt>
                <c:pt idx="53">
                  <c:v>0.24</c:v>
                </c:pt>
                <c:pt idx="54">
                  <c:v>0.3</c:v>
                </c:pt>
                <c:pt idx="55">
                  <c:v>0.36</c:v>
                </c:pt>
                <c:pt idx="56">
                  <c:v>0.42</c:v>
                </c:pt>
                <c:pt idx="57">
                  <c:v>0.48</c:v>
                </c:pt>
                <c:pt idx="58">
                  <c:v>0.54</c:v>
                </c:pt>
                <c:pt idx="59">
                  <c:v>0.60000000000000009</c:v>
                </c:pt>
                <c:pt idx="60">
                  <c:v>0.66000000000000014</c:v>
                </c:pt>
                <c:pt idx="61">
                  <c:v>0.7200000000000002</c:v>
                </c:pt>
                <c:pt idx="62">
                  <c:v>0.78000000000000025</c:v>
                </c:pt>
                <c:pt idx="63">
                  <c:v>0.8400000000000003</c:v>
                </c:pt>
                <c:pt idx="64">
                  <c:v>0.90000000000000036</c:v>
                </c:pt>
                <c:pt idx="65">
                  <c:v>0.96000000000000041</c:v>
                </c:pt>
                <c:pt idx="66">
                  <c:v>1.0200000000000005</c:v>
                </c:pt>
                <c:pt idx="67">
                  <c:v>1.0800000000000005</c:v>
                </c:pt>
                <c:pt idx="68">
                  <c:v>1.1400000000000006</c:v>
                </c:pt>
                <c:pt idx="69">
                  <c:v>1.2000000000000006</c:v>
                </c:pt>
                <c:pt idx="70">
                  <c:v>1.2600000000000007</c:v>
                </c:pt>
                <c:pt idx="71">
                  <c:v>1.3200000000000007</c:v>
                </c:pt>
                <c:pt idx="72">
                  <c:v>1.3800000000000008</c:v>
                </c:pt>
                <c:pt idx="73">
                  <c:v>1.4400000000000008</c:v>
                </c:pt>
                <c:pt idx="74">
                  <c:v>1.5000000000000009</c:v>
                </c:pt>
                <c:pt idx="75">
                  <c:v>1.5600000000000009</c:v>
                </c:pt>
                <c:pt idx="76">
                  <c:v>1.620000000000001</c:v>
                </c:pt>
                <c:pt idx="77">
                  <c:v>1.680000000000001</c:v>
                </c:pt>
                <c:pt idx="78">
                  <c:v>1.7400000000000011</c:v>
                </c:pt>
                <c:pt idx="79">
                  <c:v>1.8000000000000012</c:v>
                </c:pt>
                <c:pt idx="80">
                  <c:v>1.8600000000000012</c:v>
                </c:pt>
                <c:pt idx="81">
                  <c:v>1.9200000000000013</c:v>
                </c:pt>
                <c:pt idx="82">
                  <c:v>1.9800000000000013</c:v>
                </c:pt>
                <c:pt idx="83">
                  <c:v>2.0400000000000014</c:v>
                </c:pt>
                <c:pt idx="84">
                  <c:v>2.1000000000000014</c:v>
                </c:pt>
                <c:pt idx="85">
                  <c:v>2.1600000000000015</c:v>
                </c:pt>
                <c:pt idx="86">
                  <c:v>2.2200000000000015</c:v>
                </c:pt>
                <c:pt idx="87">
                  <c:v>2.2800000000000016</c:v>
                </c:pt>
                <c:pt idx="88">
                  <c:v>2.3400000000000016</c:v>
                </c:pt>
                <c:pt idx="89">
                  <c:v>2.4000000000000017</c:v>
                </c:pt>
                <c:pt idx="90">
                  <c:v>2.4600000000000017</c:v>
                </c:pt>
                <c:pt idx="91">
                  <c:v>2.5200000000000018</c:v>
                </c:pt>
                <c:pt idx="92">
                  <c:v>2.5800000000000018</c:v>
                </c:pt>
                <c:pt idx="93">
                  <c:v>2.6400000000000019</c:v>
                </c:pt>
                <c:pt idx="94">
                  <c:v>2.700000000000002</c:v>
                </c:pt>
                <c:pt idx="95">
                  <c:v>2.760000000000002</c:v>
                </c:pt>
                <c:pt idx="96">
                  <c:v>2.8200000000000021</c:v>
                </c:pt>
                <c:pt idx="97">
                  <c:v>2.8800000000000021</c:v>
                </c:pt>
                <c:pt idx="98">
                  <c:v>2.9400000000000022</c:v>
                </c:pt>
              </c:numCache>
            </c:numRef>
          </c:cat>
          <c:val>
            <c:numRef>
              <c:f>Normalverteilung!$H$3:$H$101</c:f>
              <c:numCache>
                <c:formatCode>General</c:formatCode>
                <c:ptCount val="99"/>
                <c:pt idx="0">
                  <c:v>5.2963438653109828E-3</c:v>
                </c:pt>
                <c:pt idx="1">
                  <c:v>6.3067263962658885E-3</c:v>
                </c:pt>
                <c:pt idx="2">
                  <c:v>7.482872525780517E-3</c:v>
                </c:pt>
                <c:pt idx="3">
                  <c:v>8.846454398237176E-3</c:v>
                </c:pt>
                <c:pt idx="4">
                  <c:v>1.042093481442254E-2</c:v>
                </c:pt>
                <c:pt idx="5">
                  <c:v>1.2231526351277911E-2</c:v>
                </c:pt>
                <c:pt idx="6">
                  <c:v>1.4305108994149626E-2</c:v>
                </c:pt>
                <c:pt idx="7">
                  <c:v>1.6670100837380984E-2</c:v>
                </c:pt>
                <c:pt idx="8">
                  <c:v>1.9356276731736878E-2</c:v>
                </c:pt>
                <c:pt idx="9">
                  <c:v>2.2394530294842813E-2</c:v>
                </c:pt>
                <c:pt idx="10">
                  <c:v>2.5816575471587579E-2</c:v>
                </c:pt>
                <c:pt idx="11">
                  <c:v>2.965458484734116E-2</c:v>
                </c:pt>
                <c:pt idx="12">
                  <c:v>3.3940763182449075E-2</c:v>
                </c:pt>
                <c:pt idx="13">
                  <c:v>3.870685614745549E-2</c:v>
                </c:pt>
                <c:pt idx="14">
                  <c:v>4.3983595980427052E-2</c:v>
                </c:pt>
                <c:pt idx="15">
                  <c:v>4.9800087735070636E-2</c:v>
                </c:pt>
                <c:pt idx="16">
                  <c:v>5.6183141903867896E-2</c:v>
                </c:pt>
                <c:pt idx="17">
                  <c:v>6.3156561435198502E-2</c:v>
                </c:pt>
                <c:pt idx="18">
                  <c:v>7.0740393456983228E-2</c:v>
                </c:pt>
                <c:pt idx="19">
                  <c:v>7.8950158300893997E-2</c:v>
                </c:pt>
                <c:pt idx="20">
                  <c:v>8.7796070610905469E-2</c:v>
                </c:pt>
                <c:pt idx="21">
                  <c:v>9.728226933146733E-2</c:v>
                </c:pt>
                <c:pt idx="22">
                  <c:v>0.10740607511348366</c:v>
                </c:pt>
                <c:pt idx="23">
                  <c:v>0.11815729505958211</c:v>
                </c:pt>
                <c:pt idx="24">
                  <c:v>0.12951759566589155</c:v>
                </c:pt>
                <c:pt idx="25">
                  <c:v>0.14145996522483861</c:v>
                </c:pt>
                <c:pt idx="26">
                  <c:v>0.15394828676263353</c:v>
                </c:pt>
                <c:pt idx="27">
                  <c:v>0.16693704174171367</c:v>
                </c:pt>
                <c:pt idx="28">
                  <c:v>0.18037116322708019</c:v>
                </c:pt>
                <c:pt idx="29">
                  <c:v>0.19418605498321281</c:v>
                </c:pt>
                <c:pt idx="30">
                  <c:v>0.20830779004710823</c:v>
                </c:pt>
                <c:pt idx="31">
                  <c:v>0.22265349875176099</c:v>
                </c:pt>
                <c:pt idx="32">
                  <c:v>0.23713195201937948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A-4EBF-982E-DF81AF97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8837088"/>
        <c:axId val="1200946064"/>
      </c:barChart>
      <c:barChart>
        <c:barDir val="col"/>
        <c:grouping val="clustered"/>
        <c:varyColors val="0"/>
        <c:ser>
          <c:idx val="2"/>
          <c:order val="2"/>
          <c:tx>
            <c:strRef>
              <c:f>Normalverteilung!$I$2</c:f>
              <c:strCache>
                <c:ptCount val="1"/>
                <c:pt idx="0">
                  <c:v>f(b) -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Normalverteilung!$I$3:$I$101</c:f>
              <c:numCache>
                <c:formatCode>General</c:formatCode>
                <c:ptCount val="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CA-4EBF-982E-DF81AF97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70469520"/>
        <c:axId val="1270463280"/>
      </c:barChart>
      <c:lineChart>
        <c:grouping val="stacked"/>
        <c:varyColors val="0"/>
        <c:ser>
          <c:idx val="0"/>
          <c:order val="0"/>
          <c:tx>
            <c:strRef>
              <c:f>Normalverteilung!$F$2</c:f>
              <c:strCache>
                <c:ptCount val="1"/>
                <c:pt idx="0">
                  <c:v>f(z)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val>
            <c:numRef>
              <c:f>Normalverteilung!$F$3:$F$101</c:f>
              <c:numCache>
                <c:formatCode>0.0000</c:formatCode>
                <c:ptCount val="99"/>
                <c:pt idx="0">
                  <c:v>5.2963438653109828E-3</c:v>
                </c:pt>
                <c:pt idx="1">
                  <c:v>6.3067263962658885E-3</c:v>
                </c:pt>
                <c:pt idx="2">
                  <c:v>7.482872525780517E-3</c:v>
                </c:pt>
                <c:pt idx="3">
                  <c:v>8.846454398237176E-3</c:v>
                </c:pt>
                <c:pt idx="4">
                  <c:v>1.042093481442254E-2</c:v>
                </c:pt>
                <c:pt idx="5">
                  <c:v>1.2231526351277911E-2</c:v>
                </c:pt>
                <c:pt idx="6">
                  <c:v>1.4305108994149626E-2</c:v>
                </c:pt>
                <c:pt idx="7">
                  <c:v>1.6670100837380984E-2</c:v>
                </c:pt>
                <c:pt idx="8">
                  <c:v>1.9356276731736878E-2</c:v>
                </c:pt>
                <c:pt idx="9">
                  <c:v>2.2394530294842813E-2</c:v>
                </c:pt>
                <c:pt idx="10">
                  <c:v>2.5816575471587579E-2</c:v>
                </c:pt>
                <c:pt idx="11">
                  <c:v>2.965458484734116E-2</c:v>
                </c:pt>
                <c:pt idx="12">
                  <c:v>3.3940763182449075E-2</c:v>
                </c:pt>
                <c:pt idx="13">
                  <c:v>3.870685614745549E-2</c:v>
                </c:pt>
                <c:pt idx="14">
                  <c:v>4.3983595980427052E-2</c:v>
                </c:pt>
                <c:pt idx="15">
                  <c:v>4.9800087735070636E-2</c:v>
                </c:pt>
                <c:pt idx="16">
                  <c:v>5.6183141903867896E-2</c:v>
                </c:pt>
                <c:pt idx="17">
                  <c:v>6.3156561435198502E-2</c:v>
                </c:pt>
                <c:pt idx="18">
                  <c:v>7.0740393456983228E-2</c:v>
                </c:pt>
                <c:pt idx="19">
                  <c:v>7.8950158300893997E-2</c:v>
                </c:pt>
                <c:pt idx="20">
                  <c:v>8.7796070610905469E-2</c:v>
                </c:pt>
                <c:pt idx="21">
                  <c:v>9.728226933146733E-2</c:v>
                </c:pt>
                <c:pt idx="22">
                  <c:v>0.10740607511348366</c:v>
                </c:pt>
                <c:pt idx="23">
                  <c:v>0.11815729505958211</c:v>
                </c:pt>
                <c:pt idx="24">
                  <c:v>0.12951759566589155</c:v>
                </c:pt>
                <c:pt idx="25">
                  <c:v>0.14145996522483861</c:v>
                </c:pt>
                <c:pt idx="26">
                  <c:v>0.15394828676263353</c:v>
                </c:pt>
                <c:pt idx="27">
                  <c:v>0.16693704174171367</c:v>
                </c:pt>
                <c:pt idx="28">
                  <c:v>0.18037116322708019</c:v>
                </c:pt>
                <c:pt idx="29">
                  <c:v>0.19418605498321281</c:v>
                </c:pt>
                <c:pt idx="30">
                  <c:v>0.20830779004710823</c:v>
                </c:pt>
                <c:pt idx="31">
                  <c:v>0.22265349875176099</c:v>
                </c:pt>
                <c:pt idx="32">
                  <c:v>0.23713195201937948</c:v>
                </c:pt>
                <c:pt idx="33">
                  <c:v>0.25164434109811701</c:v>
                </c:pt>
                <c:pt idx="34">
                  <c:v>0.26608524989875476</c:v>
                </c:pt>
                <c:pt idx="35">
                  <c:v>0.28034381083962051</c:v>
                </c:pt>
                <c:pt idx="36">
                  <c:v>0.29430502978832507</c:v>
                </c:pt>
                <c:pt idx="37">
                  <c:v>0.30785126046985289</c:v>
                </c:pt>
                <c:pt idx="38">
                  <c:v>0.32086380377117246</c:v>
                </c:pt>
                <c:pt idx="39">
                  <c:v>0.33322460289179967</c:v>
                </c:pt>
                <c:pt idx="40">
                  <c:v>0.34481800143933333</c:v>
                </c:pt>
                <c:pt idx="41">
                  <c:v>0.35553252850599709</c:v>
                </c:pt>
                <c:pt idx="42">
                  <c:v>0.36526267262215389</c:v>
                </c:pt>
                <c:pt idx="43">
                  <c:v>0.37391060537312842</c:v>
                </c:pt>
                <c:pt idx="44">
                  <c:v>0.38138781546052414</c:v>
                </c:pt>
                <c:pt idx="45">
                  <c:v>0.38761661512501416</c:v>
                </c:pt>
                <c:pt idx="46">
                  <c:v>0.3925314831204289</c:v>
                </c:pt>
                <c:pt idx="47">
                  <c:v>0.3960802117936561</c:v>
                </c:pt>
                <c:pt idx="48">
                  <c:v>0.39822483019560695</c:v>
                </c:pt>
                <c:pt idx="49">
                  <c:v>0.3989422804014327</c:v>
                </c:pt>
                <c:pt idx="50">
                  <c:v>0.39822483019560695</c:v>
                </c:pt>
                <c:pt idx="51">
                  <c:v>0.3960802117936561</c:v>
                </c:pt>
                <c:pt idx="52">
                  <c:v>0.3925314831204289</c:v>
                </c:pt>
                <c:pt idx="53">
                  <c:v>0.38761661512501416</c:v>
                </c:pt>
                <c:pt idx="54">
                  <c:v>0.38138781546052414</c:v>
                </c:pt>
                <c:pt idx="55">
                  <c:v>0.37391060537312842</c:v>
                </c:pt>
                <c:pt idx="56">
                  <c:v>0.36526267262215389</c:v>
                </c:pt>
                <c:pt idx="57">
                  <c:v>0.35553252850599709</c:v>
                </c:pt>
                <c:pt idx="58">
                  <c:v>0.34481800143933333</c:v>
                </c:pt>
                <c:pt idx="59">
                  <c:v>0.33322460289179967</c:v>
                </c:pt>
                <c:pt idx="60">
                  <c:v>0.32086380377117246</c:v>
                </c:pt>
                <c:pt idx="61">
                  <c:v>0.30785126046985289</c:v>
                </c:pt>
                <c:pt idx="62">
                  <c:v>0.29430502978832507</c:v>
                </c:pt>
                <c:pt idx="63">
                  <c:v>0.28034381083962051</c:v>
                </c:pt>
                <c:pt idx="64">
                  <c:v>0.26608524989875476</c:v>
                </c:pt>
                <c:pt idx="65">
                  <c:v>0.25164434109811701</c:v>
                </c:pt>
                <c:pt idx="66">
                  <c:v>0.23713195201937948</c:v>
                </c:pt>
                <c:pt idx="67">
                  <c:v>0.22265349875176099</c:v>
                </c:pt>
                <c:pt idx="68">
                  <c:v>0.20830779004710823</c:v>
                </c:pt>
                <c:pt idx="69">
                  <c:v>0.19418605498321281</c:v>
                </c:pt>
                <c:pt idx="70">
                  <c:v>0.18037116322708019</c:v>
                </c:pt>
                <c:pt idx="71">
                  <c:v>0.16693704174171367</c:v>
                </c:pt>
                <c:pt idx="72">
                  <c:v>0.15394828676263353</c:v>
                </c:pt>
                <c:pt idx="73">
                  <c:v>0.14145996522483861</c:v>
                </c:pt>
                <c:pt idx="74">
                  <c:v>0.12951759566589155</c:v>
                </c:pt>
                <c:pt idx="75">
                  <c:v>0.11815729505958211</c:v>
                </c:pt>
                <c:pt idx="76">
                  <c:v>0.10740607511348366</c:v>
                </c:pt>
                <c:pt idx="77">
                  <c:v>9.728226933146733E-2</c:v>
                </c:pt>
                <c:pt idx="78">
                  <c:v>8.7796070610905469E-2</c:v>
                </c:pt>
                <c:pt idx="79">
                  <c:v>7.8950158300893997E-2</c:v>
                </c:pt>
                <c:pt idx="80">
                  <c:v>7.0740393456983228E-2</c:v>
                </c:pt>
                <c:pt idx="81">
                  <c:v>6.3156561435198502E-2</c:v>
                </c:pt>
                <c:pt idx="82">
                  <c:v>5.6183141903867896E-2</c:v>
                </c:pt>
                <c:pt idx="83">
                  <c:v>4.9800087735070636E-2</c:v>
                </c:pt>
                <c:pt idx="84">
                  <c:v>4.3983595980427052E-2</c:v>
                </c:pt>
                <c:pt idx="85">
                  <c:v>3.870685614745549E-2</c:v>
                </c:pt>
                <c:pt idx="86">
                  <c:v>3.3940763182449075E-2</c:v>
                </c:pt>
                <c:pt idx="87">
                  <c:v>2.965458484734116E-2</c:v>
                </c:pt>
                <c:pt idx="88">
                  <c:v>2.5816575471587579E-2</c:v>
                </c:pt>
                <c:pt idx="89">
                  <c:v>2.2394530294842813E-2</c:v>
                </c:pt>
                <c:pt idx="90">
                  <c:v>1.9356276731736878E-2</c:v>
                </c:pt>
                <c:pt idx="91">
                  <c:v>1.6670100837380984E-2</c:v>
                </c:pt>
                <c:pt idx="92">
                  <c:v>1.4305108994149626E-2</c:v>
                </c:pt>
                <c:pt idx="93">
                  <c:v>1.2231526351277911E-2</c:v>
                </c:pt>
                <c:pt idx="94">
                  <c:v>1.042093481442254E-2</c:v>
                </c:pt>
                <c:pt idx="95">
                  <c:v>8.846454398237176E-3</c:v>
                </c:pt>
                <c:pt idx="96">
                  <c:v>7.482872525780517E-3</c:v>
                </c:pt>
                <c:pt idx="97">
                  <c:v>6.3067263962658885E-3</c:v>
                </c:pt>
                <c:pt idx="98">
                  <c:v>5.2963438653109828E-3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E2-40A3-9949-261FF24E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837088"/>
        <c:axId val="1200946064"/>
      </c:lineChart>
      <c:valAx>
        <c:axId val="1200946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837088"/>
        <c:crosses val="max"/>
        <c:crossBetween val="between"/>
      </c:valAx>
      <c:catAx>
        <c:axId val="118883708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0946064"/>
        <c:crosses val="autoZero"/>
        <c:auto val="1"/>
        <c:lblAlgn val="ctr"/>
        <c:lblOffset val="100"/>
        <c:tickMarkSkip val="1"/>
        <c:noMultiLvlLbl val="0"/>
      </c:catAx>
      <c:valAx>
        <c:axId val="1270463280"/>
        <c:scaling>
          <c:orientation val="minMax"/>
          <c:max val="0.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0469520"/>
        <c:crosses val="autoZero"/>
        <c:crossBetween val="between"/>
      </c:valAx>
      <c:catAx>
        <c:axId val="127046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46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2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7336355682812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5502323072297766E-2"/>
          <c:w val="0.82779578307299007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'Normalverteilung (BocksBeispie)'!$E$2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'Normalverteilung (BocksBeispie)'!$B$3:$B$103</c:f>
              <c:numCache>
                <c:formatCode>General</c:formatCode>
                <c:ptCount val="101"/>
                <c:pt idx="0">
                  <c:v>0.23999999999999994</c:v>
                </c:pt>
                <c:pt idx="1">
                  <c:v>0.24179999999999996</c:v>
                </c:pt>
                <c:pt idx="2">
                  <c:v>0.24359999999999996</c:v>
                </c:pt>
                <c:pt idx="3">
                  <c:v>0.24539999999999995</c:v>
                </c:pt>
                <c:pt idx="4">
                  <c:v>0.24719999999999998</c:v>
                </c:pt>
                <c:pt idx="5">
                  <c:v>0.24899999999999994</c:v>
                </c:pt>
                <c:pt idx="6">
                  <c:v>0.25079999999999997</c:v>
                </c:pt>
                <c:pt idx="7">
                  <c:v>0.25259999999999994</c:v>
                </c:pt>
                <c:pt idx="8">
                  <c:v>0.25439999999999996</c:v>
                </c:pt>
                <c:pt idx="9">
                  <c:v>0.25619999999999998</c:v>
                </c:pt>
                <c:pt idx="10">
                  <c:v>0.25799999999999995</c:v>
                </c:pt>
                <c:pt idx="11">
                  <c:v>0.25979999999999998</c:v>
                </c:pt>
                <c:pt idx="12">
                  <c:v>0.26159999999999994</c:v>
                </c:pt>
                <c:pt idx="13">
                  <c:v>0.26339999999999997</c:v>
                </c:pt>
                <c:pt idx="14">
                  <c:v>0.26519999999999999</c:v>
                </c:pt>
                <c:pt idx="15">
                  <c:v>0.26699999999999996</c:v>
                </c:pt>
                <c:pt idx="16">
                  <c:v>0.26879999999999998</c:v>
                </c:pt>
                <c:pt idx="17">
                  <c:v>0.27059999999999995</c:v>
                </c:pt>
                <c:pt idx="18">
                  <c:v>0.27239999999999998</c:v>
                </c:pt>
                <c:pt idx="19">
                  <c:v>0.2742</c:v>
                </c:pt>
                <c:pt idx="20">
                  <c:v>0.27599999999999997</c:v>
                </c:pt>
                <c:pt idx="21">
                  <c:v>0.27779999999999999</c:v>
                </c:pt>
                <c:pt idx="22">
                  <c:v>0.27959999999999996</c:v>
                </c:pt>
                <c:pt idx="23">
                  <c:v>0.28139999999999998</c:v>
                </c:pt>
                <c:pt idx="24">
                  <c:v>0.28320000000000001</c:v>
                </c:pt>
                <c:pt idx="25">
                  <c:v>0.28499999999999998</c:v>
                </c:pt>
                <c:pt idx="26">
                  <c:v>0.2868</c:v>
                </c:pt>
                <c:pt idx="27">
                  <c:v>0.28859999999999997</c:v>
                </c:pt>
                <c:pt idx="28">
                  <c:v>0.29039999999999999</c:v>
                </c:pt>
                <c:pt idx="29">
                  <c:v>0.29220000000000002</c:v>
                </c:pt>
                <c:pt idx="30">
                  <c:v>0.29399999999999998</c:v>
                </c:pt>
                <c:pt idx="31">
                  <c:v>0.29580000000000001</c:v>
                </c:pt>
                <c:pt idx="32">
                  <c:v>0.29759999999999998</c:v>
                </c:pt>
                <c:pt idx="33">
                  <c:v>0.2994</c:v>
                </c:pt>
                <c:pt idx="34">
                  <c:v>0.30120000000000002</c:v>
                </c:pt>
                <c:pt idx="35">
                  <c:v>0.30299999999999999</c:v>
                </c:pt>
                <c:pt idx="36">
                  <c:v>0.30480000000000002</c:v>
                </c:pt>
                <c:pt idx="37">
                  <c:v>0.30659999999999998</c:v>
                </c:pt>
                <c:pt idx="38">
                  <c:v>0.30840000000000001</c:v>
                </c:pt>
                <c:pt idx="39">
                  <c:v>0.31020000000000003</c:v>
                </c:pt>
                <c:pt idx="40">
                  <c:v>0.312</c:v>
                </c:pt>
                <c:pt idx="41">
                  <c:v>0.31380000000000002</c:v>
                </c:pt>
                <c:pt idx="42">
                  <c:v>0.31559999999999999</c:v>
                </c:pt>
                <c:pt idx="43">
                  <c:v>0.31740000000000002</c:v>
                </c:pt>
                <c:pt idx="44">
                  <c:v>0.31920000000000004</c:v>
                </c:pt>
                <c:pt idx="45">
                  <c:v>0.32100000000000001</c:v>
                </c:pt>
                <c:pt idx="46">
                  <c:v>0.32280000000000003</c:v>
                </c:pt>
                <c:pt idx="47">
                  <c:v>0.3246</c:v>
                </c:pt>
                <c:pt idx="48">
                  <c:v>0.32640000000000002</c:v>
                </c:pt>
                <c:pt idx="49">
                  <c:v>0.32819999999999999</c:v>
                </c:pt>
                <c:pt idx="50">
                  <c:v>0.33</c:v>
                </c:pt>
                <c:pt idx="51">
                  <c:v>0.33180000000000004</c:v>
                </c:pt>
                <c:pt idx="52">
                  <c:v>0.33360000000000001</c:v>
                </c:pt>
                <c:pt idx="53">
                  <c:v>0.33540000000000003</c:v>
                </c:pt>
                <c:pt idx="54">
                  <c:v>0.3372</c:v>
                </c:pt>
                <c:pt idx="55">
                  <c:v>0.33900000000000002</c:v>
                </c:pt>
                <c:pt idx="56">
                  <c:v>0.34079999999999999</c:v>
                </c:pt>
                <c:pt idx="57">
                  <c:v>0.34260000000000002</c:v>
                </c:pt>
                <c:pt idx="58">
                  <c:v>0.34440000000000004</c:v>
                </c:pt>
                <c:pt idx="59">
                  <c:v>0.34620000000000001</c:v>
                </c:pt>
                <c:pt idx="60">
                  <c:v>0.34800000000000003</c:v>
                </c:pt>
                <c:pt idx="61">
                  <c:v>0.3498</c:v>
                </c:pt>
                <c:pt idx="62">
                  <c:v>0.35160000000000002</c:v>
                </c:pt>
                <c:pt idx="63">
                  <c:v>0.35340000000000005</c:v>
                </c:pt>
                <c:pt idx="64">
                  <c:v>0.35520000000000002</c:v>
                </c:pt>
                <c:pt idx="65">
                  <c:v>0.35700000000000004</c:v>
                </c:pt>
                <c:pt idx="66">
                  <c:v>0.35880000000000001</c:v>
                </c:pt>
                <c:pt idx="67">
                  <c:v>0.36060000000000003</c:v>
                </c:pt>
                <c:pt idx="68">
                  <c:v>0.36240000000000006</c:v>
                </c:pt>
                <c:pt idx="69">
                  <c:v>0.36420000000000002</c:v>
                </c:pt>
                <c:pt idx="70">
                  <c:v>0.36600000000000005</c:v>
                </c:pt>
                <c:pt idx="71">
                  <c:v>0.36780000000000002</c:v>
                </c:pt>
                <c:pt idx="72">
                  <c:v>0.36960000000000004</c:v>
                </c:pt>
                <c:pt idx="73">
                  <c:v>0.37140000000000006</c:v>
                </c:pt>
                <c:pt idx="74">
                  <c:v>0.37320000000000003</c:v>
                </c:pt>
                <c:pt idx="75">
                  <c:v>0.37500000000000006</c:v>
                </c:pt>
                <c:pt idx="76">
                  <c:v>0.37680000000000002</c:v>
                </c:pt>
                <c:pt idx="77">
                  <c:v>0.37860000000000005</c:v>
                </c:pt>
                <c:pt idx="78">
                  <c:v>0.38040000000000007</c:v>
                </c:pt>
                <c:pt idx="79">
                  <c:v>0.38220000000000004</c:v>
                </c:pt>
                <c:pt idx="80">
                  <c:v>0.38400000000000006</c:v>
                </c:pt>
                <c:pt idx="81">
                  <c:v>0.38580000000000003</c:v>
                </c:pt>
                <c:pt idx="82">
                  <c:v>0.38760000000000006</c:v>
                </c:pt>
                <c:pt idx="83">
                  <c:v>0.38940000000000008</c:v>
                </c:pt>
                <c:pt idx="84">
                  <c:v>0.39120000000000005</c:v>
                </c:pt>
                <c:pt idx="85">
                  <c:v>0.39300000000000007</c:v>
                </c:pt>
                <c:pt idx="86">
                  <c:v>0.39480000000000004</c:v>
                </c:pt>
                <c:pt idx="87">
                  <c:v>0.39660000000000006</c:v>
                </c:pt>
                <c:pt idx="88">
                  <c:v>0.39840000000000009</c:v>
                </c:pt>
                <c:pt idx="89">
                  <c:v>0.40020000000000006</c:v>
                </c:pt>
                <c:pt idx="90">
                  <c:v>0.40200000000000008</c:v>
                </c:pt>
                <c:pt idx="91">
                  <c:v>0.40380000000000005</c:v>
                </c:pt>
                <c:pt idx="92">
                  <c:v>0.40560000000000007</c:v>
                </c:pt>
                <c:pt idx="93">
                  <c:v>0.4074000000000001</c:v>
                </c:pt>
                <c:pt idx="94">
                  <c:v>0.40920000000000006</c:v>
                </c:pt>
                <c:pt idx="95">
                  <c:v>0.41100000000000009</c:v>
                </c:pt>
                <c:pt idx="96">
                  <c:v>0.41280000000000006</c:v>
                </c:pt>
                <c:pt idx="97">
                  <c:v>0.41460000000000008</c:v>
                </c:pt>
                <c:pt idx="98">
                  <c:v>0.4164000000000001</c:v>
                </c:pt>
                <c:pt idx="99">
                  <c:v>0.41820000000000007</c:v>
                </c:pt>
                <c:pt idx="100">
                  <c:v>0.4200000000000001</c:v>
                </c:pt>
              </c:numCache>
            </c:numRef>
          </c:xVal>
          <c:yVal>
            <c:numRef>
              <c:f>'Normalverteilung (BocksBeispie)'!$E$3:$E$103</c:f>
              <c:numCache>
                <c:formatCode>0.00</c:formatCode>
                <c:ptCount val="101"/>
                <c:pt idx="0">
                  <c:v>1.3498980316300813E-3</c:v>
                </c:pt>
                <c:pt idx="1">
                  <c:v>1.6410612341569829E-3</c:v>
                </c:pt>
                <c:pt idx="2">
                  <c:v>1.9883758548943095E-3</c:v>
                </c:pt>
                <c:pt idx="3">
                  <c:v>2.4011824741892352E-3</c:v>
                </c:pt>
                <c:pt idx="4">
                  <c:v>2.8900680762261304E-3</c:v>
                </c:pt>
                <c:pt idx="5">
                  <c:v>3.4669738030406426E-3</c:v>
                </c:pt>
                <c:pt idx="6">
                  <c:v>4.1453013610360176E-3</c:v>
                </c:pt>
                <c:pt idx="7">
                  <c:v>4.9400157577706031E-3</c:v>
                </c:pt>
                <c:pt idx="8">
                  <c:v>5.8677417153325312E-3</c:v>
                </c:pt>
                <c:pt idx="9">
                  <c:v>6.9468507886242849E-3</c:v>
                </c:pt>
                <c:pt idx="10">
                  <c:v>8.1975359245960791E-3</c:v>
                </c:pt>
                <c:pt idx="11">
                  <c:v>9.6418699453582821E-3</c:v>
                </c:pt>
                <c:pt idx="12">
                  <c:v>1.1303844238552716E-2</c:v>
                </c:pt>
                <c:pt idx="13">
                  <c:v>1.3209383807256218E-2</c:v>
                </c:pt>
                <c:pt idx="14">
                  <c:v>1.5386334783925407E-2</c:v>
                </c:pt>
                <c:pt idx="15">
                  <c:v>1.7864420562816459E-2</c:v>
                </c:pt>
                <c:pt idx="16">
                  <c:v>2.0675162866069973E-2</c:v>
                </c:pt>
                <c:pt idx="17">
                  <c:v>2.3851764341508392E-2</c:v>
                </c:pt>
                <c:pt idx="18">
                  <c:v>2.7428949703836712E-2</c:v>
                </c:pt>
                <c:pt idx="19">
                  <c:v>3.1442762980752652E-2</c:v>
                </c:pt>
                <c:pt idx="20">
                  <c:v>3.593031911292565E-2</c:v>
                </c:pt>
                <c:pt idx="21">
                  <c:v>4.0929508978807289E-2</c:v>
                </c:pt>
                <c:pt idx="22">
                  <c:v>4.6478657863719866E-2</c:v>
                </c:pt>
                <c:pt idx="23">
                  <c:v>5.2616138454251928E-2</c:v>
                </c:pt>
                <c:pt idx="24">
                  <c:v>5.9379940594792985E-2</c:v>
                </c:pt>
                <c:pt idx="25">
                  <c:v>6.6807201268857877E-2</c:v>
                </c:pt>
                <c:pt idx="26">
                  <c:v>7.4933699534326922E-2</c:v>
                </c:pt>
                <c:pt idx="27">
                  <c:v>8.3793322415013999E-2</c:v>
                </c:pt>
                <c:pt idx="28">
                  <c:v>9.3417508993471635E-2</c:v>
                </c:pt>
                <c:pt idx="29">
                  <c:v>0.10383468112130037</c:v>
                </c:pt>
                <c:pt idx="30">
                  <c:v>0.11506967022170805</c:v>
                </c:pt>
                <c:pt idx="31">
                  <c:v>0.12714315056279818</c:v>
                </c:pt>
                <c:pt idx="32">
                  <c:v>0.14007109008876872</c:v>
                </c:pt>
                <c:pt idx="33">
                  <c:v>0.15386423037273469</c:v>
                </c:pt>
                <c:pt idx="34">
                  <c:v>0.1685276074668379</c:v>
                </c:pt>
                <c:pt idx="35">
                  <c:v>0.18406012534675928</c:v>
                </c:pt>
                <c:pt idx="36">
                  <c:v>0.20045419326044966</c:v>
                </c:pt>
                <c:pt idx="37">
                  <c:v>0.21769543758573276</c:v>
                </c:pt>
                <c:pt idx="38">
                  <c:v>0.23576249777925098</c:v>
                </c:pt>
                <c:pt idx="39">
                  <c:v>0.25462691467133625</c:v>
                </c:pt>
                <c:pt idx="40">
                  <c:v>0.27425311775007338</c:v>
                </c:pt>
                <c:pt idx="41">
                  <c:v>0.2945985162156981</c:v>
                </c:pt>
                <c:pt idx="42">
                  <c:v>0.31561369651622229</c:v>
                </c:pt>
                <c:pt idx="43">
                  <c:v>0.33724272684824946</c:v>
                </c:pt>
                <c:pt idx="44">
                  <c:v>0.35942356678200904</c:v>
                </c:pt>
                <c:pt idx="45">
                  <c:v>0.38208857781104721</c:v>
                </c:pt>
                <c:pt idx="46">
                  <c:v>0.4051651283022043</c:v>
                </c:pt>
                <c:pt idx="47">
                  <c:v>0.42857628409909904</c:v>
                </c:pt>
                <c:pt idx="48">
                  <c:v>0.45224157397941622</c:v>
                </c:pt>
                <c:pt idx="49">
                  <c:v>0.47607781734589283</c:v>
                </c:pt>
                <c:pt idx="50">
                  <c:v>0.5</c:v>
                </c:pt>
                <c:pt idx="51">
                  <c:v>0.52392218265410717</c:v>
                </c:pt>
                <c:pt idx="52">
                  <c:v>0.54775842602058378</c:v>
                </c:pt>
                <c:pt idx="53">
                  <c:v>0.57142371590090102</c:v>
                </c:pt>
                <c:pt idx="54">
                  <c:v>0.5948348716977957</c:v>
                </c:pt>
                <c:pt idx="55">
                  <c:v>0.61791142218895279</c:v>
                </c:pt>
                <c:pt idx="56">
                  <c:v>0.64057643321799096</c:v>
                </c:pt>
                <c:pt idx="57">
                  <c:v>0.66275727315175059</c:v>
                </c:pt>
                <c:pt idx="58">
                  <c:v>0.68438630348377771</c:v>
                </c:pt>
                <c:pt idx="59">
                  <c:v>0.7054014837843019</c:v>
                </c:pt>
                <c:pt idx="60">
                  <c:v>0.72574688224992667</c:v>
                </c:pt>
                <c:pt idx="61">
                  <c:v>0.74537308532866375</c:v>
                </c:pt>
                <c:pt idx="62">
                  <c:v>0.76423750222074904</c:v>
                </c:pt>
                <c:pt idx="63">
                  <c:v>0.78230456241426727</c:v>
                </c:pt>
                <c:pt idx="64">
                  <c:v>0.79954580673955034</c:v>
                </c:pt>
                <c:pt idx="65">
                  <c:v>0.81593987465324069</c:v>
                </c:pt>
                <c:pt idx="66">
                  <c:v>0.83147239253316207</c:v>
                </c:pt>
                <c:pt idx="67">
                  <c:v>0.84613576962726533</c:v>
                </c:pt>
                <c:pt idx="68">
                  <c:v>0.85992890991123128</c:v>
                </c:pt>
                <c:pt idx="69">
                  <c:v>0.87285684943720176</c:v>
                </c:pt>
                <c:pt idx="70">
                  <c:v>0.884930329778292</c:v>
                </c:pt>
                <c:pt idx="71">
                  <c:v>0.89616531887869966</c:v>
                </c:pt>
                <c:pt idx="72">
                  <c:v>0.90658249100652832</c:v>
                </c:pt>
                <c:pt idx="73">
                  <c:v>0.91620667758498597</c:v>
                </c:pt>
                <c:pt idx="74">
                  <c:v>0.92506630046567306</c:v>
                </c:pt>
                <c:pt idx="75">
                  <c:v>0.93319279873114214</c:v>
                </c:pt>
                <c:pt idx="76">
                  <c:v>0.94062005940520699</c:v>
                </c:pt>
                <c:pt idx="77">
                  <c:v>0.94738386154574805</c:v>
                </c:pt>
                <c:pt idx="78">
                  <c:v>0.95352134213628015</c:v>
                </c:pt>
                <c:pt idx="79">
                  <c:v>0.95907049102119268</c:v>
                </c:pt>
                <c:pt idx="80">
                  <c:v>0.96406968088707434</c:v>
                </c:pt>
                <c:pt idx="81">
                  <c:v>0.96855723701924734</c:v>
                </c:pt>
                <c:pt idx="82">
                  <c:v>0.97257105029616331</c:v>
                </c:pt>
                <c:pt idx="83">
                  <c:v>0.97614823565849163</c:v>
                </c:pt>
                <c:pt idx="84">
                  <c:v>0.97932483713393004</c:v>
                </c:pt>
                <c:pt idx="85">
                  <c:v>0.98213557943718355</c:v>
                </c:pt>
                <c:pt idx="86">
                  <c:v>0.98461366521607463</c:v>
                </c:pt>
                <c:pt idx="87">
                  <c:v>0.98679061619274377</c:v>
                </c:pt>
                <c:pt idx="88">
                  <c:v>0.98869615576144732</c:v>
                </c:pt>
                <c:pt idx="89">
                  <c:v>0.99035813005464168</c:v>
                </c:pt>
                <c:pt idx="90">
                  <c:v>0.99180246407540396</c:v>
                </c:pt>
                <c:pt idx="91">
                  <c:v>0.99305314921137566</c:v>
                </c:pt>
                <c:pt idx="92">
                  <c:v>0.99413225828466745</c:v>
                </c:pt>
                <c:pt idx="93">
                  <c:v>0.99505998424222941</c:v>
                </c:pt>
                <c:pt idx="94">
                  <c:v>0.99585469863896403</c:v>
                </c:pt>
                <c:pt idx="95">
                  <c:v>0.99653302619695938</c:v>
                </c:pt>
                <c:pt idx="96">
                  <c:v>0.99710993192377384</c:v>
                </c:pt>
                <c:pt idx="97">
                  <c:v>0.99759881752581081</c:v>
                </c:pt>
                <c:pt idx="98">
                  <c:v>0.99801162414510569</c:v>
                </c:pt>
                <c:pt idx="99">
                  <c:v>0.99835893876584303</c:v>
                </c:pt>
                <c:pt idx="100">
                  <c:v>0.9986501019683699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B-4173-B7CE-494812F61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6528"/>
        <c:axId val="1"/>
      </c:scatterChart>
      <c:valAx>
        <c:axId val="844506528"/>
        <c:scaling>
          <c:orientation val="minMax"/>
          <c:max val="0.45"/>
          <c:min val="0.21000000000000002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3.0000000000000006E-2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652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3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8353776495069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0241200117658593E-2"/>
          <c:w val="0.82779578307299007"/>
          <c:h val="0.815264241592312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'Normalverteilung (BocksBeispie)'!$D$2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'Normalverteilung (BocksBeispie)'!$B$3:$B$103</c:f>
              <c:numCache>
                <c:formatCode>General</c:formatCode>
                <c:ptCount val="101"/>
                <c:pt idx="0">
                  <c:v>0.23999999999999994</c:v>
                </c:pt>
                <c:pt idx="1">
                  <c:v>0.24179999999999996</c:v>
                </c:pt>
                <c:pt idx="2">
                  <c:v>0.24359999999999996</c:v>
                </c:pt>
                <c:pt idx="3">
                  <c:v>0.24539999999999995</c:v>
                </c:pt>
                <c:pt idx="4">
                  <c:v>0.24719999999999998</c:v>
                </c:pt>
                <c:pt idx="5">
                  <c:v>0.24899999999999994</c:v>
                </c:pt>
                <c:pt idx="6">
                  <c:v>0.25079999999999997</c:v>
                </c:pt>
                <c:pt idx="7">
                  <c:v>0.25259999999999994</c:v>
                </c:pt>
                <c:pt idx="8">
                  <c:v>0.25439999999999996</c:v>
                </c:pt>
                <c:pt idx="9">
                  <c:v>0.25619999999999998</c:v>
                </c:pt>
                <c:pt idx="10">
                  <c:v>0.25799999999999995</c:v>
                </c:pt>
                <c:pt idx="11">
                  <c:v>0.25979999999999998</c:v>
                </c:pt>
                <c:pt idx="12">
                  <c:v>0.26159999999999994</c:v>
                </c:pt>
                <c:pt idx="13">
                  <c:v>0.26339999999999997</c:v>
                </c:pt>
                <c:pt idx="14">
                  <c:v>0.26519999999999999</c:v>
                </c:pt>
                <c:pt idx="15">
                  <c:v>0.26699999999999996</c:v>
                </c:pt>
                <c:pt idx="16">
                  <c:v>0.26879999999999998</c:v>
                </c:pt>
                <c:pt idx="17">
                  <c:v>0.27059999999999995</c:v>
                </c:pt>
                <c:pt idx="18">
                  <c:v>0.27239999999999998</c:v>
                </c:pt>
                <c:pt idx="19">
                  <c:v>0.2742</c:v>
                </c:pt>
                <c:pt idx="20">
                  <c:v>0.27599999999999997</c:v>
                </c:pt>
                <c:pt idx="21">
                  <c:v>0.27779999999999999</c:v>
                </c:pt>
                <c:pt idx="22">
                  <c:v>0.27959999999999996</c:v>
                </c:pt>
                <c:pt idx="23">
                  <c:v>0.28139999999999998</c:v>
                </c:pt>
                <c:pt idx="24">
                  <c:v>0.28320000000000001</c:v>
                </c:pt>
                <c:pt idx="25">
                  <c:v>0.28499999999999998</c:v>
                </c:pt>
                <c:pt idx="26">
                  <c:v>0.2868</c:v>
                </c:pt>
                <c:pt idx="27">
                  <c:v>0.28859999999999997</c:v>
                </c:pt>
                <c:pt idx="28">
                  <c:v>0.29039999999999999</c:v>
                </c:pt>
                <c:pt idx="29">
                  <c:v>0.29220000000000002</c:v>
                </c:pt>
                <c:pt idx="30">
                  <c:v>0.29399999999999998</c:v>
                </c:pt>
                <c:pt idx="31">
                  <c:v>0.29580000000000001</c:v>
                </c:pt>
                <c:pt idx="32">
                  <c:v>0.29759999999999998</c:v>
                </c:pt>
                <c:pt idx="33">
                  <c:v>0.2994</c:v>
                </c:pt>
                <c:pt idx="34">
                  <c:v>0.30120000000000002</c:v>
                </c:pt>
                <c:pt idx="35">
                  <c:v>0.30299999999999999</c:v>
                </c:pt>
                <c:pt idx="36">
                  <c:v>0.30480000000000002</c:v>
                </c:pt>
                <c:pt idx="37">
                  <c:v>0.30659999999999998</c:v>
                </c:pt>
                <c:pt idx="38">
                  <c:v>0.30840000000000001</c:v>
                </c:pt>
                <c:pt idx="39">
                  <c:v>0.31020000000000003</c:v>
                </c:pt>
                <c:pt idx="40">
                  <c:v>0.312</c:v>
                </c:pt>
                <c:pt idx="41">
                  <c:v>0.31380000000000002</c:v>
                </c:pt>
                <c:pt idx="42">
                  <c:v>0.31559999999999999</c:v>
                </c:pt>
                <c:pt idx="43">
                  <c:v>0.31740000000000002</c:v>
                </c:pt>
                <c:pt idx="44">
                  <c:v>0.31920000000000004</c:v>
                </c:pt>
                <c:pt idx="45">
                  <c:v>0.32100000000000001</c:v>
                </c:pt>
                <c:pt idx="46">
                  <c:v>0.32280000000000003</c:v>
                </c:pt>
                <c:pt idx="47">
                  <c:v>0.3246</c:v>
                </c:pt>
                <c:pt idx="48">
                  <c:v>0.32640000000000002</c:v>
                </c:pt>
                <c:pt idx="49">
                  <c:v>0.32819999999999999</c:v>
                </c:pt>
                <c:pt idx="50">
                  <c:v>0.33</c:v>
                </c:pt>
                <c:pt idx="51">
                  <c:v>0.33180000000000004</c:v>
                </c:pt>
                <c:pt idx="52">
                  <c:v>0.33360000000000001</c:v>
                </c:pt>
                <c:pt idx="53">
                  <c:v>0.33540000000000003</c:v>
                </c:pt>
                <c:pt idx="54">
                  <c:v>0.3372</c:v>
                </c:pt>
                <c:pt idx="55">
                  <c:v>0.33900000000000002</c:v>
                </c:pt>
                <c:pt idx="56">
                  <c:v>0.34079999999999999</c:v>
                </c:pt>
                <c:pt idx="57">
                  <c:v>0.34260000000000002</c:v>
                </c:pt>
                <c:pt idx="58">
                  <c:v>0.34440000000000004</c:v>
                </c:pt>
                <c:pt idx="59">
                  <c:v>0.34620000000000001</c:v>
                </c:pt>
                <c:pt idx="60">
                  <c:v>0.34800000000000003</c:v>
                </c:pt>
                <c:pt idx="61">
                  <c:v>0.3498</c:v>
                </c:pt>
                <c:pt idx="62">
                  <c:v>0.35160000000000002</c:v>
                </c:pt>
                <c:pt idx="63">
                  <c:v>0.35340000000000005</c:v>
                </c:pt>
                <c:pt idx="64">
                  <c:v>0.35520000000000002</c:v>
                </c:pt>
                <c:pt idx="65">
                  <c:v>0.35700000000000004</c:v>
                </c:pt>
                <c:pt idx="66">
                  <c:v>0.35880000000000001</c:v>
                </c:pt>
                <c:pt idx="67">
                  <c:v>0.36060000000000003</c:v>
                </c:pt>
                <c:pt idx="68">
                  <c:v>0.36240000000000006</c:v>
                </c:pt>
                <c:pt idx="69">
                  <c:v>0.36420000000000002</c:v>
                </c:pt>
                <c:pt idx="70">
                  <c:v>0.36600000000000005</c:v>
                </c:pt>
                <c:pt idx="71">
                  <c:v>0.36780000000000002</c:v>
                </c:pt>
                <c:pt idx="72">
                  <c:v>0.36960000000000004</c:v>
                </c:pt>
                <c:pt idx="73">
                  <c:v>0.37140000000000006</c:v>
                </c:pt>
                <c:pt idx="74">
                  <c:v>0.37320000000000003</c:v>
                </c:pt>
                <c:pt idx="75">
                  <c:v>0.37500000000000006</c:v>
                </c:pt>
                <c:pt idx="76">
                  <c:v>0.37680000000000002</c:v>
                </c:pt>
                <c:pt idx="77">
                  <c:v>0.37860000000000005</c:v>
                </c:pt>
                <c:pt idx="78">
                  <c:v>0.38040000000000007</c:v>
                </c:pt>
                <c:pt idx="79">
                  <c:v>0.38220000000000004</c:v>
                </c:pt>
                <c:pt idx="80">
                  <c:v>0.38400000000000006</c:v>
                </c:pt>
                <c:pt idx="81">
                  <c:v>0.38580000000000003</c:v>
                </c:pt>
                <c:pt idx="82">
                  <c:v>0.38760000000000006</c:v>
                </c:pt>
                <c:pt idx="83">
                  <c:v>0.38940000000000008</c:v>
                </c:pt>
                <c:pt idx="84">
                  <c:v>0.39120000000000005</c:v>
                </c:pt>
                <c:pt idx="85">
                  <c:v>0.39300000000000007</c:v>
                </c:pt>
                <c:pt idx="86">
                  <c:v>0.39480000000000004</c:v>
                </c:pt>
                <c:pt idx="87">
                  <c:v>0.39660000000000006</c:v>
                </c:pt>
                <c:pt idx="88">
                  <c:v>0.39840000000000009</c:v>
                </c:pt>
                <c:pt idx="89">
                  <c:v>0.40020000000000006</c:v>
                </c:pt>
                <c:pt idx="90">
                  <c:v>0.40200000000000008</c:v>
                </c:pt>
                <c:pt idx="91">
                  <c:v>0.40380000000000005</c:v>
                </c:pt>
                <c:pt idx="92">
                  <c:v>0.40560000000000007</c:v>
                </c:pt>
                <c:pt idx="93">
                  <c:v>0.4074000000000001</c:v>
                </c:pt>
                <c:pt idx="94">
                  <c:v>0.40920000000000006</c:v>
                </c:pt>
                <c:pt idx="95">
                  <c:v>0.41100000000000009</c:v>
                </c:pt>
                <c:pt idx="96">
                  <c:v>0.41280000000000006</c:v>
                </c:pt>
                <c:pt idx="97">
                  <c:v>0.41460000000000008</c:v>
                </c:pt>
                <c:pt idx="98">
                  <c:v>0.4164000000000001</c:v>
                </c:pt>
                <c:pt idx="99">
                  <c:v>0.41820000000000007</c:v>
                </c:pt>
                <c:pt idx="100">
                  <c:v>0.4200000000000001</c:v>
                </c:pt>
              </c:numCache>
            </c:numRef>
          </c:xVal>
          <c:yVal>
            <c:numRef>
              <c:f>'Normalverteilung (BocksBeispie)'!$D$3:$D$103</c:f>
              <c:numCache>
                <c:formatCode>0.000</c:formatCode>
                <c:ptCount val="101"/>
                <c:pt idx="0">
                  <c:v>0.1477282803979324</c:v>
                </c:pt>
                <c:pt idx="1">
                  <c:v>0.17654479551036609</c:v>
                </c:pt>
                <c:pt idx="2">
                  <c:v>0.21022421320886295</c:v>
                </c:pt>
                <c:pt idx="3">
                  <c:v>0.24942908419268392</c:v>
                </c:pt>
                <c:pt idx="4">
                  <c:v>0.29488181327457291</c:v>
                </c:pt>
                <c:pt idx="5">
                  <c:v>0.34736449381408424</c:v>
                </c:pt>
                <c:pt idx="6">
                  <c:v>0.40771754504259711</c:v>
                </c:pt>
                <c:pt idx="7">
                  <c:v>0.47683696647165313</c:v>
                </c:pt>
                <c:pt idx="8">
                  <c:v>0.55567002791269948</c:v>
                </c:pt>
                <c:pt idx="9">
                  <c:v>0.64520922439122974</c:v>
                </c:pt>
                <c:pt idx="10">
                  <c:v>0.74648434316142598</c:v>
                </c:pt>
                <c:pt idx="11">
                  <c:v>0.86055251571958613</c:v>
                </c:pt>
                <c:pt idx="12">
                  <c:v>0.98848616157803681</c:v>
                </c:pt>
                <c:pt idx="13">
                  <c:v>1.1313587727483025</c:v>
                </c:pt>
                <c:pt idx="14">
                  <c:v>1.2902285382485175</c:v>
                </c:pt>
                <c:pt idx="15">
                  <c:v>1.4661198660142338</c:v>
                </c:pt>
                <c:pt idx="16">
                  <c:v>1.6600029245023546</c:v>
                </c:pt>
                <c:pt idx="17">
                  <c:v>1.8727713967955932</c:v>
                </c:pt>
                <c:pt idx="18">
                  <c:v>2.1052187145066155</c:v>
                </c:pt>
                <c:pt idx="19">
                  <c:v>2.3580131152327768</c:v>
                </c:pt>
                <c:pt idx="20">
                  <c:v>2.6316719433631315</c:v>
                </c:pt>
                <c:pt idx="21">
                  <c:v>2.9265356870301833</c:v>
                </c:pt>
                <c:pt idx="22">
                  <c:v>3.242742311048906</c:v>
                </c:pt>
                <c:pt idx="23">
                  <c:v>3.5802025037827869</c:v>
                </c:pt>
                <c:pt idx="24">
                  <c:v>3.9385765019860748</c:v>
                </c:pt>
                <c:pt idx="25">
                  <c:v>4.3172531888630488</c:v>
                </c:pt>
                <c:pt idx="26">
                  <c:v>4.715332174161289</c:v>
                </c:pt>
                <c:pt idx="27">
                  <c:v>5.1316095587544455</c:v>
                </c:pt>
                <c:pt idx="28">
                  <c:v>5.5645680580571204</c:v>
                </c:pt>
                <c:pt idx="29">
                  <c:v>6.0123721075693437</c:v>
                </c:pt>
                <c:pt idx="30">
                  <c:v>6.4728684994404224</c:v>
                </c:pt>
                <c:pt idx="31">
                  <c:v>6.9435930015702763</c:v>
                </c:pt>
                <c:pt idx="32">
                  <c:v>7.4217832917253617</c:v>
                </c:pt>
                <c:pt idx="33">
                  <c:v>7.9043984006459809</c:v>
                </c:pt>
                <c:pt idx="34">
                  <c:v>8.3881447032705729</c:v>
                </c:pt>
                <c:pt idx="35">
                  <c:v>8.8695083299584887</c:v>
                </c:pt>
                <c:pt idx="36">
                  <c:v>9.3447936946540189</c:v>
                </c:pt>
                <c:pt idx="37">
                  <c:v>9.8101676596108298</c:v>
                </c:pt>
                <c:pt idx="38">
                  <c:v>10.261708682328429</c:v>
                </c:pt>
                <c:pt idx="39">
                  <c:v>10.695460125705754</c:v>
                </c:pt>
                <c:pt idx="40">
                  <c:v>11.107486763059987</c:v>
                </c:pt>
                <c:pt idx="41">
                  <c:v>11.493933381311114</c:v>
                </c:pt>
                <c:pt idx="42">
                  <c:v>11.851084283533233</c:v>
                </c:pt>
                <c:pt idx="43">
                  <c:v>12.175422420738464</c:v>
                </c:pt>
                <c:pt idx="44">
                  <c:v>12.463686845770949</c:v>
                </c:pt>
                <c:pt idx="45">
                  <c:v>12.71292718201747</c:v>
                </c:pt>
                <c:pt idx="46">
                  <c:v>12.920553837500474</c:v>
                </c:pt>
                <c:pt idx="47">
                  <c:v>13.084382770680962</c:v>
                </c:pt>
                <c:pt idx="48">
                  <c:v>13.202673726455204</c:v>
                </c:pt>
                <c:pt idx="49">
                  <c:v>13.274161006520231</c:v>
                </c:pt>
                <c:pt idx="50">
                  <c:v>13.298076013381092</c:v>
                </c:pt>
                <c:pt idx="51">
                  <c:v>13.274161006520231</c:v>
                </c:pt>
                <c:pt idx="52">
                  <c:v>13.202673726455204</c:v>
                </c:pt>
                <c:pt idx="53">
                  <c:v>13.084382770680962</c:v>
                </c:pt>
                <c:pt idx="54">
                  <c:v>12.920553837500474</c:v>
                </c:pt>
                <c:pt idx="55">
                  <c:v>12.71292718201747</c:v>
                </c:pt>
                <c:pt idx="56">
                  <c:v>12.463686845770949</c:v>
                </c:pt>
                <c:pt idx="57">
                  <c:v>12.175422420738464</c:v>
                </c:pt>
                <c:pt idx="58">
                  <c:v>11.851084283533233</c:v>
                </c:pt>
                <c:pt idx="59">
                  <c:v>11.493933381311114</c:v>
                </c:pt>
                <c:pt idx="60">
                  <c:v>11.107486763059987</c:v>
                </c:pt>
                <c:pt idx="61">
                  <c:v>10.695460125705754</c:v>
                </c:pt>
                <c:pt idx="62">
                  <c:v>10.261708682328429</c:v>
                </c:pt>
                <c:pt idx="63">
                  <c:v>9.8101676596108298</c:v>
                </c:pt>
                <c:pt idx="64">
                  <c:v>9.3447936946540189</c:v>
                </c:pt>
                <c:pt idx="65">
                  <c:v>8.8695083299584887</c:v>
                </c:pt>
                <c:pt idx="66">
                  <c:v>8.3881447032705729</c:v>
                </c:pt>
                <c:pt idx="67">
                  <c:v>7.9043984006459809</c:v>
                </c:pt>
                <c:pt idx="68">
                  <c:v>7.4217832917253617</c:v>
                </c:pt>
                <c:pt idx="69">
                  <c:v>6.9435930015702763</c:v>
                </c:pt>
                <c:pt idx="70">
                  <c:v>6.4728684994404224</c:v>
                </c:pt>
                <c:pt idx="71">
                  <c:v>6.0123721075693437</c:v>
                </c:pt>
                <c:pt idx="72">
                  <c:v>5.5645680580571204</c:v>
                </c:pt>
                <c:pt idx="73">
                  <c:v>5.1316095587544455</c:v>
                </c:pt>
                <c:pt idx="74">
                  <c:v>4.715332174161289</c:v>
                </c:pt>
                <c:pt idx="75">
                  <c:v>4.3172531888630488</c:v>
                </c:pt>
                <c:pt idx="76">
                  <c:v>3.9385765019860748</c:v>
                </c:pt>
                <c:pt idx="77">
                  <c:v>3.5802025037827869</c:v>
                </c:pt>
                <c:pt idx="78">
                  <c:v>3.242742311048906</c:v>
                </c:pt>
                <c:pt idx="79">
                  <c:v>2.9265356870301833</c:v>
                </c:pt>
                <c:pt idx="80">
                  <c:v>2.6316719433631315</c:v>
                </c:pt>
                <c:pt idx="81">
                  <c:v>2.3580131152327768</c:v>
                </c:pt>
                <c:pt idx="82">
                  <c:v>2.1052187145066155</c:v>
                </c:pt>
                <c:pt idx="83">
                  <c:v>1.8727713967955932</c:v>
                </c:pt>
                <c:pt idx="84">
                  <c:v>1.6600029245023546</c:v>
                </c:pt>
                <c:pt idx="85">
                  <c:v>1.4661198660142338</c:v>
                </c:pt>
                <c:pt idx="86">
                  <c:v>1.2902285382485175</c:v>
                </c:pt>
                <c:pt idx="87">
                  <c:v>1.1313587727483025</c:v>
                </c:pt>
                <c:pt idx="88">
                  <c:v>0.98848616157803681</c:v>
                </c:pt>
                <c:pt idx="89">
                  <c:v>0.86055251571958613</c:v>
                </c:pt>
                <c:pt idx="90">
                  <c:v>0.74648434316142598</c:v>
                </c:pt>
                <c:pt idx="91">
                  <c:v>0.64520922439122974</c:v>
                </c:pt>
                <c:pt idx="92">
                  <c:v>0.55567002791269948</c:v>
                </c:pt>
                <c:pt idx="93">
                  <c:v>0.47683696647165313</c:v>
                </c:pt>
                <c:pt idx="94">
                  <c:v>0.40771754504259711</c:v>
                </c:pt>
                <c:pt idx="95">
                  <c:v>0.34736449381408424</c:v>
                </c:pt>
                <c:pt idx="96">
                  <c:v>0.29488181327457291</c:v>
                </c:pt>
                <c:pt idx="97">
                  <c:v>0.24942908419268392</c:v>
                </c:pt>
                <c:pt idx="98">
                  <c:v>0.21022421320886242</c:v>
                </c:pt>
                <c:pt idx="99">
                  <c:v>0.17654479551036609</c:v>
                </c:pt>
                <c:pt idx="100">
                  <c:v>0.1477282803979324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DF-4AB8-B260-EF895F324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3616"/>
        <c:axId val="1"/>
      </c:scatterChart>
      <c:valAx>
        <c:axId val="844503616"/>
        <c:scaling>
          <c:orientation val="minMax"/>
          <c:max val="0.45"/>
          <c:min val="0.21000000000000002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3.0000000000000006E-2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36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1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z</a:t>
            </a:r>
            <a:r>
              <a:rPr lang="de-DE" sz="11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80603885977128042"/>
          <c:y val="0.104844172040757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94915618293977"/>
          <c:y val="6.5502323072297766E-2"/>
          <c:w val="0.86220373058076538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'Normalverteilung (BocksBeispie)'!$G$2</c:f>
              <c:strCache>
                <c:ptCount val="1"/>
                <c:pt idx="0">
                  <c:v>F(z)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'Normalverteilung (BocksBeispie)'!$C$3:$C$103</c:f>
              <c:numCache>
                <c:formatCode>General</c:formatCode>
                <c:ptCount val="101"/>
                <c:pt idx="0">
                  <c:v>-3.0000000000000022</c:v>
                </c:pt>
                <c:pt idx="1">
                  <c:v>-2.9400000000000022</c:v>
                </c:pt>
                <c:pt idx="2">
                  <c:v>-2.8800000000000021</c:v>
                </c:pt>
                <c:pt idx="3">
                  <c:v>-2.8200000000000021</c:v>
                </c:pt>
                <c:pt idx="4">
                  <c:v>-2.760000000000002</c:v>
                </c:pt>
                <c:pt idx="5">
                  <c:v>-2.700000000000002</c:v>
                </c:pt>
                <c:pt idx="6">
                  <c:v>-2.6400000000000019</c:v>
                </c:pt>
                <c:pt idx="7">
                  <c:v>-2.5800000000000018</c:v>
                </c:pt>
                <c:pt idx="8">
                  <c:v>-2.5200000000000018</c:v>
                </c:pt>
                <c:pt idx="9">
                  <c:v>-2.4600000000000017</c:v>
                </c:pt>
                <c:pt idx="10">
                  <c:v>-2.4000000000000017</c:v>
                </c:pt>
                <c:pt idx="11">
                  <c:v>-2.3400000000000016</c:v>
                </c:pt>
                <c:pt idx="12">
                  <c:v>-2.2800000000000016</c:v>
                </c:pt>
                <c:pt idx="13">
                  <c:v>-2.2200000000000015</c:v>
                </c:pt>
                <c:pt idx="14">
                  <c:v>-2.1600000000000015</c:v>
                </c:pt>
                <c:pt idx="15">
                  <c:v>-2.1000000000000014</c:v>
                </c:pt>
                <c:pt idx="16">
                  <c:v>-2.0400000000000014</c:v>
                </c:pt>
                <c:pt idx="17">
                  <c:v>-1.9800000000000013</c:v>
                </c:pt>
                <c:pt idx="18">
                  <c:v>-1.9200000000000013</c:v>
                </c:pt>
                <c:pt idx="19">
                  <c:v>-1.8600000000000012</c:v>
                </c:pt>
                <c:pt idx="20">
                  <c:v>-1.8000000000000012</c:v>
                </c:pt>
                <c:pt idx="21">
                  <c:v>-1.7400000000000011</c:v>
                </c:pt>
                <c:pt idx="22">
                  <c:v>-1.680000000000001</c:v>
                </c:pt>
                <c:pt idx="23">
                  <c:v>-1.620000000000001</c:v>
                </c:pt>
                <c:pt idx="24">
                  <c:v>-1.5600000000000009</c:v>
                </c:pt>
                <c:pt idx="25">
                  <c:v>-1.5000000000000009</c:v>
                </c:pt>
                <c:pt idx="26">
                  <c:v>-1.4400000000000008</c:v>
                </c:pt>
                <c:pt idx="27">
                  <c:v>-1.3800000000000008</c:v>
                </c:pt>
                <c:pt idx="28">
                  <c:v>-1.3200000000000007</c:v>
                </c:pt>
                <c:pt idx="29">
                  <c:v>-1.2600000000000007</c:v>
                </c:pt>
                <c:pt idx="30">
                  <c:v>-1.2000000000000006</c:v>
                </c:pt>
                <c:pt idx="31">
                  <c:v>-1.1400000000000006</c:v>
                </c:pt>
                <c:pt idx="32">
                  <c:v>-1.0800000000000005</c:v>
                </c:pt>
                <c:pt idx="33">
                  <c:v>-1.0200000000000005</c:v>
                </c:pt>
                <c:pt idx="34">
                  <c:v>-0.96000000000000041</c:v>
                </c:pt>
                <c:pt idx="35">
                  <c:v>-0.90000000000000036</c:v>
                </c:pt>
                <c:pt idx="36">
                  <c:v>-0.8400000000000003</c:v>
                </c:pt>
                <c:pt idx="37">
                  <c:v>-0.78000000000000025</c:v>
                </c:pt>
                <c:pt idx="38">
                  <c:v>-0.7200000000000002</c:v>
                </c:pt>
                <c:pt idx="39">
                  <c:v>-0.66000000000000014</c:v>
                </c:pt>
                <c:pt idx="40">
                  <c:v>-0.60000000000000009</c:v>
                </c:pt>
                <c:pt idx="41">
                  <c:v>-0.54</c:v>
                </c:pt>
                <c:pt idx="42">
                  <c:v>-0.48</c:v>
                </c:pt>
                <c:pt idx="43">
                  <c:v>-0.42</c:v>
                </c:pt>
                <c:pt idx="44">
                  <c:v>-0.36</c:v>
                </c:pt>
                <c:pt idx="45">
                  <c:v>-0.3</c:v>
                </c:pt>
                <c:pt idx="46">
                  <c:v>-0.24</c:v>
                </c:pt>
                <c:pt idx="47">
                  <c:v>-0.18</c:v>
                </c:pt>
                <c:pt idx="48">
                  <c:v>-0.12</c:v>
                </c:pt>
                <c:pt idx="49">
                  <c:v>-0.06</c:v>
                </c:pt>
                <c:pt idx="50">
                  <c:v>0</c:v>
                </c:pt>
                <c:pt idx="51">
                  <c:v>0.06</c:v>
                </c:pt>
                <c:pt idx="52">
                  <c:v>0.12</c:v>
                </c:pt>
                <c:pt idx="53">
                  <c:v>0.18</c:v>
                </c:pt>
                <c:pt idx="54">
                  <c:v>0.24</c:v>
                </c:pt>
                <c:pt idx="55">
                  <c:v>0.3</c:v>
                </c:pt>
                <c:pt idx="56">
                  <c:v>0.36</c:v>
                </c:pt>
                <c:pt idx="57">
                  <c:v>0.42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0.60000000000000009</c:v>
                </c:pt>
                <c:pt idx="61">
                  <c:v>0.66000000000000014</c:v>
                </c:pt>
                <c:pt idx="62">
                  <c:v>0.7200000000000002</c:v>
                </c:pt>
                <c:pt idx="63">
                  <c:v>0.78000000000000025</c:v>
                </c:pt>
                <c:pt idx="64">
                  <c:v>0.8400000000000003</c:v>
                </c:pt>
                <c:pt idx="65">
                  <c:v>0.90000000000000036</c:v>
                </c:pt>
                <c:pt idx="66">
                  <c:v>0.96000000000000041</c:v>
                </c:pt>
                <c:pt idx="67">
                  <c:v>1.0200000000000005</c:v>
                </c:pt>
                <c:pt idx="68">
                  <c:v>1.0800000000000005</c:v>
                </c:pt>
                <c:pt idx="69">
                  <c:v>1.1400000000000006</c:v>
                </c:pt>
                <c:pt idx="70">
                  <c:v>1.2000000000000006</c:v>
                </c:pt>
                <c:pt idx="71">
                  <c:v>1.2600000000000007</c:v>
                </c:pt>
                <c:pt idx="72">
                  <c:v>1.3200000000000007</c:v>
                </c:pt>
                <c:pt idx="73">
                  <c:v>1.3800000000000008</c:v>
                </c:pt>
                <c:pt idx="74">
                  <c:v>1.4400000000000008</c:v>
                </c:pt>
                <c:pt idx="75">
                  <c:v>1.5000000000000009</c:v>
                </c:pt>
                <c:pt idx="76">
                  <c:v>1.5600000000000009</c:v>
                </c:pt>
                <c:pt idx="77">
                  <c:v>1.620000000000001</c:v>
                </c:pt>
                <c:pt idx="78">
                  <c:v>1.680000000000001</c:v>
                </c:pt>
                <c:pt idx="79">
                  <c:v>1.7400000000000011</c:v>
                </c:pt>
                <c:pt idx="80">
                  <c:v>1.8000000000000012</c:v>
                </c:pt>
                <c:pt idx="81">
                  <c:v>1.8600000000000012</c:v>
                </c:pt>
                <c:pt idx="82">
                  <c:v>1.9200000000000013</c:v>
                </c:pt>
                <c:pt idx="83">
                  <c:v>1.9800000000000013</c:v>
                </c:pt>
                <c:pt idx="84">
                  <c:v>2.0400000000000014</c:v>
                </c:pt>
                <c:pt idx="85">
                  <c:v>2.1000000000000014</c:v>
                </c:pt>
                <c:pt idx="86">
                  <c:v>2.1600000000000015</c:v>
                </c:pt>
                <c:pt idx="87">
                  <c:v>2.2200000000000015</c:v>
                </c:pt>
                <c:pt idx="88">
                  <c:v>2.2800000000000016</c:v>
                </c:pt>
                <c:pt idx="89">
                  <c:v>2.3400000000000016</c:v>
                </c:pt>
                <c:pt idx="90">
                  <c:v>2.4000000000000017</c:v>
                </c:pt>
                <c:pt idx="91">
                  <c:v>2.4600000000000017</c:v>
                </c:pt>
                <c:pt idx="92">
                  <c:v>2.5200000000000018</c:v>
                </c:pt>
                <c:pt idx="93">
                  <c:v>2.5800000000000018</c:v>
                </c:pt>
                <c:pt idx="94">
                  <c:v>2.6400000000000019</c:v>
                </c:pt>
                <c:pt idx="95">
                  <c:v>2.700000000000002</c:v>
                </c:pt>
                <c:pt idx="96">
                  <c:v>2.760000000000002</c:v>
                </c:pt>
                <c:pt idx="97">
                  <c:v>2.8200000000000021</c:v>
                </c:pt>
                <c:pt idx="98">
                  <c:v>2.8800000000000021</c:v>
                </c:pt>
                <c:pt idx="99">
                  <c:v>2.9400000000000022</c:v>
                </c:pt>
                <c:pt idx="100">
                  <c:v>3.0000000000000022</c:v>
                </c:pt>
              </c:numCache>
            </c:numRef>
          </c:xVal>
          <c:yVal>
            <c:numRef>
              <c:f>'Normalverteilung (BocksBeispie)'!$G$3:$G$103</c:f>
              <c:numCache>
                <c:formatCode>0.00</c:formatCode>
                <c:ptCount val="101"/>
                <c:pt idx="0">
                  <c:v>1.3498980316300844E-3</c:v>
                </c:pt>
                <c:pt idx="1">
                  <c:v>1.6410612341569829E-3</c:v>
                </c:pt>
                <c:pt idx="2">
                  <c:v>1.9883758548943095E-3</c:v>
                </c:pt>
                <c:pt idx="3">
                  <c:v>2.4011824741892352E-3</c:v>
                </c:pt>
                <c:pt idx="4">
                  <c:v>2.890068076226127E-3</c:v>
                </c:pt>
                <c:pt idx="5">
                  <c:v>3.4669738030406456E-3</c:v>
                </c:pt>
                <c:pt idx="6">
                  <c:v>4.1453013610360176E-3</c:v>
                </c:pt>
                <c:pt idx="7">
                  <c:v>4.9400157577706169E-3</c:v>
                </c:pt>
                <c:pt idx="8">
                  <c:v>5.8677417153325312E-3</c:v>
                </c:pt>
                <c:pt idx="9">
                  <c:v>6.9468507886242814E-3</c:v>
                </c:pt>
                <c:pt idx="10">
                  <c:v>8.1975359245960878E-3</c:v>
                </c:pt>
                <c:pt idx="11">
                  <c:v>9.6418699453582821E-3</c:v>
                </c:pt>
                <c:pt idx="12">
                  <c:v>1.1303844238552744E-2</c:v>
                </c:pt>
                <c:pt idx="13">
                  <c:v>1.3209383807256218E-2</c:v>
                </c:pt>
                <c:pt idx="14">
                  <c:v>1.5386334783925388E-2</c:v>
                </c:pt>
                <c:pt idx="15">
                  <c:v>1.7864420562816487E-2</c:v>
                </c:pt>
                <c:pt idx="16">
                  <c:v>2.0675162866069973E-2</c:v>
                </c:pt>
                <c:pt idx="17">
                  <c:v>2.3851764341508451E-2</c:v>
                </c:pt>
                <c:pt idx="18">
                  <c:v>2.742894970383673E-2</c:v>
                </c:pt>
                <c:pt idx="19">
                  <c:v>3.144276298075261E-2</c:v>
                </c:pt>
                <c:pt idx="20">
                  <c:v>3.5930319112925713E-2</c:v>
                </c:pt>
                <c:pt idx="21">
                  <c:v>4.0929508978807275E-2</c:v>
                </c:pt>
                <c:pt idx="22">
                  <c:v>4.6478657863719915E-2</c:v>
                </c:pt>
                <c:pt idx="23">
                  <c:v>5.2616138454251948E-2</c:v>
                </c:pt>
                <c:pt idx="24">
                  <c:v>5.9379940594792902E-2</c:v>
                </c:pt>
                <c:pt idx="25">
                  <c:v>6.6807201268857905E-2</c:v>
                </c:pt>
                <c:pt idx="26">
                  <c:v>7.4933699534326922E-2</c:v>
                </c:pt>
                <c:pt idx="27">
                  <c:v>8.3793322415014096E-2</c:v>
                </c:pt>
                <c:pt idx="28">
                  <c:v>9.3417508993471676E-2</c:v>
                </c:pt>
                <c:pt idx="29">
                  <c:v>0.10383468112130027</c:v>
                </c:pt>
                <c:pt idx="30">
                  <c:v>0.1150696702217081</c:v>
                </c:pt>
                <c:pt idx="31">
                  <c:v>0.12714315056279812</c:v>
                </c:pt>
                <c:pt idx="32">
                  <c:v>0.14007109008876895</c:v>
                </c:pt>
                <c:pt idx="33">
                  <c:v>0.15386423037273475</c:v>
                </c:pt>
                <c:pt idx="34">
                  <c:v>0.1685276074668377</c:v>
                </c:pt>
                <c:pt idx="35">
                  <c:v>0.18406012534675939</c:v>
                </c:pt>
                <c:pt idx="36">
                  <c:v>0.20045419326044961</c:v>
                </c:pt>
                <c:pt idx="37">
                  <c:v>0.21769543758573301</c:v>
                </c:pt>
                <c:pt idx="38">
                  <c:v>0.23576249777925107</c:v>
                </c:pt>
                <c:pt idx="39">
                  <c:v>0.25462691467133608</c:v>
                </c:pt>
                <c:pt idx="40">
                  <c:v>0.27425311775007355</c:v>
                </c:pt>
                <c:pt idx="41">
                  <c:v>0.29459851621569799</c:v>
                </c:pt>
                <c:pt idx="42">
                  <c:v>0.31561369651622256</c:v>
                </c:pt>
                <c:pt idx="43">
                  <c:v>0.33724272684824952</c:v>
                </c:pt>
                <c:pt idx="44">
                  <c:v>0.35942356678200876</c:v>
                </c:pt>
                <c:pt idx="45">
                  <c:v>0.38208857781104733</c:v>
                </c:pt>
                <c:pt idx="46">
                  <c:v>0.40516512830220414</c:v>
                </c:pt>
                <c:pt idx="47">
                  <c:v>0.42857628409909926</c:v>
                </c:pt>
                <c:pt idx="48">
                  <c:v>0.45224157397941611</c:v>
                </c:pt>
                <c:pt idx="49">
                  <c:v>0.47607781734589316</c:v>
                </c:pt>
                <c:pt idx="50">
                  <c:v>0.5</c:v>
                </c:pt>
                <c:pt idx="51">
                  <c:v>0.52392218265410684</c:v>
                </c:pt>
                <c:pt idx="52">
                  <c:v>0.54775842602058389</c:v>
                </c:pt>
                <c:pt idx="53">
                  <c:v>0.5714237159009008</c:v>
                </c:pt>
                <c:pt idx="54">
                  <c:v>0.59483487169779581</c:v>
                </c:pt>
                <c:pt idx="55">
                  <c:v>0.61791142218895267</c:v>
                </c:pt>
                <c:pt idx="56">
                  <c:v>0.64057643321799129</c:v>
                </c:pt>
                <c:pt idx="57">
                  <c:v>0.66275727315175048</c:v>
                </c:pt>
                <c:pt idx="58">
                  <c:v>0.68438630348377738</c:v>
                </c:pt>
                <c:pt idx="59">
                  <c:v>0.70540148378430201</c:v>
                </c:pt>
                <c:pt idx="60">
                  <c:v>0.72574688224992645</c:v>
                </c:pt>
                <c:pt idx="61">
                  <c:v>0.74537308532866398</c:v>
                </c:pt>
                <c:pt idx="62">
                  <c:v>0.76423750222074893</c:v>
                </c:pt>
                <c:pt idx="63">
                  <c:v>0.78230456241426705</c:v>
                </c:pt>
                <c:pt idx="64">
                  <c:v>0.79954580673955045</c:v>
                </c:pt>
                <c:pt idx="65">
                  <c:v>0.81593987465324058</c:v>
                </c:pt>
                <c:pt idx="66">
                  <c:v>0.8314723925331623</c:v>
                </c:pt>
                <c:pt idx="67">
                  <c:v>0.84613576962726522</c:v>
                </c:pt>
                <c:pt idx="68">
                  <c:v>0.85992890991123105</c:v>
                </c:pt>
                <c:pt idx="69">
                  <c:v>0.87285684943720188</c:v>
                </c:pt>
                <c:pt idx="70">
                  <c:v>0.88493032977829189</c:v>
                </c:pt>
                <c:pt idx="71">
                  <c:v>0.89616531887869977</c:v>
                </c:pt>
                <c:pt idx="72">
                  <c:v>0.90658249100652832</c:v>
                </c:pt>
                <c:pt idx="73">
                  <c:v>0.91620667758498586</c:v>
                </c:pt>
                <c:pt idx="74">
                  <c:v>0.92506630046567306</c:v>
                </c:pt>
                <c:pt idx="75">
                  <c:v>0.93319279873114214</c:v>
                </c:pt>
                <c:pt idx="76">
                  <c:v>0.9406200594052071</c:v>
                </c:pt>
                <c:pt idx="77">
                  <c:v>0.94738386154574805</c:v>
                </c:pt>
                <c:pt idx="78">
                  <c:v>0.95352134213628004</c:v>
                </c:pt>
                <c:pt idx="79">
                  <c:v>0.95907049102119268</c:v>
                </c:pt>
                <c:pt idx="80">
                  <c:v>0.96406968088707434</c:v>
                </c:pt>
                <c:pt idx="81">
                  <c:v>0.96855723701924734</c:v>
                </c:pt>
                <c:pt idx="82">
                  <c:v>0.97257105029616331</c:v>
                </c:pt>
                <c:pt idx="83">
                  <c:v>0.97614823565849151</c:v>
                </c:pt>
                <c:pt idx="84">
                  <c:v>0.97932483713393004</c:v>
                </c:pt>
                <c:pt idx="85">
                  <c:v>0.98213557943718355</c:v>
                </c:pt>
                <c:pt idx="86">
                  <c:v>0.98461366521607463</c:v>
                </c:pt>
                <c:pt idx="87">
                  <c:v>0.98679061619274377</c:v>
                </c:pt>
                <c:pt idx="88">
                  <c:v>0.9886961557614472</c:v>
                </c:pt>
                <c:pt idx="89">
                  <c:v>0.99035813005464168</c:v>
                </c:pt>
                <c:pt idx="90">
                  <c:v>0.99180246407540396</c:v>
                </c:pt>
                <c:pt idx="91">
                  <c:v>0.99305314921137566</c:v>
                </c:pt>
                <c:pt idx="92">
                  <c:v>0.99413225828466745</c:v>
                </c:pt>
                <c:pt idx="93">
                  <c:v>0.99505998424222941</c:v>
                </c:pt>
                <c:pt idx="94">
                  <c:v>0.99585469863896403</c:v>
                </c:pt>
                <c:pt idx="95">
                  <c:v>0.99653302619695938</c:v>
                </c:pt>
                <c:pt idx="96">
                  <c:v>0.99710993192377384</c:v>
                </c:pt>
                <c:pt idx="97">
                  <c:v>0.99759881752581081</c:v>
                </c:pt>
                <c:pt idx="98">
                  <c:v>0.99801162414510569</c:v>
                </c:pt>
                <c:pt idx="99">
                  <c:v>0.99835893876584303</c:v>
                </c:pt>
                <c:pt idx="100">
                  <c:v>0.9986501019683699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59-4117-82A3-8B8D420CB291}"/>
            </c:ext>
          </c:extLst>
        </c:ser>
        <c:ser>
          <c:idx val="1"/>
          <c:order val="1"/>
          <c:tx>
            <c:strRef>
              <c:f>'Normalverteilung (BocksBeispie)'!$U$4</c:f>
              <c:strCache>
                <c:ptCount val="1"/>
                <c:pt idx="0">
                  <c:v>F(a)=</c:v>
                </c:pt>
              </c:strCache>
            </c:strRef>
          </c:tx>
          <c:marker>
            <c:symbol val="circle"/>
            <c:size val="2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'Normalverteilung (BocksBeispie)'!$V$4</c:f>
                <c:numCache>
                  <c:formatCode>General</c:formatCode>
                  <c:ptCount val="1"/>
                  <c:pt idx="0">
                    <c:v>0.15865525393145699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Ref>
                <c:f>'Normalverteilung (BocksBeispie)'!$V$4</c:f>
                <c:numCache>
                  <c:formatCode>General</c:formatCode>
                  <c:ptCount val="1"/>
                  <c:pt idx="0">
                    <c:v>0.15865525393145699</c:v>
                  </c:pt>
                </c:numCache>
              </c:numRef>
            </c:plus>
            <c:minus>
              <c:numRef>
                <c:f>'Normalverteilung (BocksBeispie)'!$X$2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minus>
            <c:spPr>
              <a:ln w="3175">
                <a:solidFill>
                  <a:srgbClr val="C00000"/>
                </a:solidFill>
                <a:prstDash val="sysDot"/>
              </a:ln>
            </c:spPr>
          </c:errBars>
          <c:xVal>
            <c:numRef>
              <c:f>'Normalverteilung (BocksBeispie)'!$V$3</c:f>
              <c:numCache>
                <c:formatCode>General</c:formatCode>
                <c:ptCount val="1"/>
                <c:pt idx="0">
                  <c:v>-1</c:v>
                </c:pt>
              </c:numCache>
            </c:numRef>
          </c:xVal>
          <c:yVal>
            <c:numRef>
              <c:f>'Normalverteilung (BocksBeispie)'!$V$4</c:f>
              <c:numCache>
                <c:formatCode>0.000</c:formatCode>
                <c:ptCount val="1"/>
                <c:pt idx="0">
                  <c:v>0.15865525393145699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59-4117-82A3-8B8D420CB291}"/>
            </c:ext>
          </c:extLst>
        </c:ser>
        <c:ser>
          <c:idx val="2"/>
          <c:order val="2"/>
          <c:tx>
            <c:strRef>
              <c:f>'Normalverteilung (BocksBeispie)'!$AC$4</c:f>
              <c:strCache>
                <c:ptCount val="1"/>
                <c:pt idx="0">
                  <c:v>1-F(b)=</c:v>
                </c:pt>
              </c:strCache>
            </c:strRef>
          </c:tx>
          <c:marker>
            <c:symbol val="circle"/>
            <c:size val="2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'Normalverteilung (BocksBeispie)'!$AE$4</c:f>
                <c:numCache>
                  <c:formatCode>General</c:formatCode>
                  <c:ptCount val="1"/>
                  <c:pt idx="0">
                    <c:v>0.97724986805182079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'Normalverteilung (BocksBeispie)'!$AF$2</c:f>
                <c:numCache>
                  <c:formatCode>General</c:formatCode>
                  <c:ptCount val="1"/>
                  <c:pt idx="0">
                    <c:v>5</c:v>
                  </c:pt>
                </c:numCache>
              </c:numRef>
            </c:minus>
            <c:spPr>
              <a:ln w="3175">
                <a:solidFill>
                  <a:srgbClr val="006600"/>
                </a:solidFill>
                <a:prstDash val="sysDash"/>
              </a:ln>
            </c:spPr>
          </c:errBars>
          <c:xVal>
            <c:numRef>
              <c:f>'Normalverteilung (BocksBeispie)'!$AC$3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'Normalverteilung (BocksBeispie)'!$AE$4</c:f>
              <c:numCache>
                <c:formatCode>0.000</c:formatCode>
                <c:ptCount val="1"/>
                <c:pt idx="0">
                  <c:v>0.97724986805182079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59-4117-82A3-8B8D420C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4032"/>
        <c:axId val="1"/>
      </c:scatterChart>
      <c:valAx>
        <c:axId val="844504032"/>
        <c:scaling>
          <c:orientation val="minMax"/>
          <c:max val="3"/>
          <c:min val="-3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-3"/>
        <c:crossBetween val="midCat"/>
        <c:majorUnit val="0.5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4032"/>
        <c:crossesAt val="-3"/>
        <c:crossBetween val="midCat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15000"/>
          <a:lumOff val="85000"/>
        </a:schemeClr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f(</a:t>
            </a:r>
            <a:r>
              <a:rPr lang="de-DE" sz="12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</a:t>
            </a:r>
            <a:r>
              <a:rPr lang="de-DE" sz="12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65520475240817855"/>
          <c:y val="0.1526109277470734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43498040048221"/>
          <c:y val="6.0241200117658593E-2"/>
          <c:w val="0.82298261443161402"/>
          <c:h val="0.815264241592312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'Normalverteilung (BocksBeispie)'!$H$2</c:f>
              <c:strCache>
                <c:ptCount val="1"/>
                <c:pt idx="0">
                  <c:v> - f(a)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'Normalverteilung (BocksBeispie)'!$C$3:$C$103</c:f>
              <c:numCache>
                <c:formatCode>General</c:formatCode>
                <c:ptCount val="101"/>
                <c:pt idx="0">
                  <c:v>-3.0000000000000022</c:v>
                </c:pt>
                <c:pt idx="1">
                  <c:v>-2.9400000000000022</c:v>
                </c:pt>
                <c:pt idx="2">
                  <c:v>-2.8800000000000021</c:v>
                </c:pt>
                <c:pt idx="3">
                  <c:v>-2.8200000000000021</c:v>
                </c:pt>
                <c:pt idx="4">
                  <c:v>-2.760000000000002</c:v>
                </c:pt>
                <c:pt idx="5">
                  <c:v>-2.700000000000002</c:v>
                </c:pt>
                <c:pt idx="6">
                  <c:v>-2.6400000000000019</c:v>
                </c:pt>
                <c:pt idx="7">
                  <c:v>-2.5800000000000018</c:v>
                </c:pt>
                <c:pt idx="8">
                  <c:v>-2.5200000000000018</c:v>
                </c:pt>
                <c:pt idx="9">
                  <c:v>-2.4600000000000017</c:v>
                </c:pt>
                <c:pt idx="10">
                  <c:v>-2.4000000000000017</c:v>
                </c:pt>
                <c:pt idx="11">
                  <c:v>-2.3400000000000016</c:v>
                </c:pt>
                <c:pt idx="12">
                  <c:v>-2.2800000000000016</c:v>
                </c:pt>
                <c:pt idx="13">
                  <c:v>-2.2200000000000015</c:v>
                </c:pt>
                <c:pt idx="14">
                  <c:v>-2.1600000000000015</c:v>
                </c:pt>
                <c:pt idx="15">
                  <c:v>-2.1000000000000014</c:v>
                </c:pt>
                <c:pt idx="16">
                  <c:v>-2.0400000000000014</c:v>
                </c:pt>
                <c:pt idx="17">
                  <c:v>-1.9800000000000013</c:v>
                </c:pt>
                <c:pt idx="18">
                  <c:v>-1.9200000000000013</c:v>
                </c:pt>
                <c:pt idx="19">
                  <c:v>-1.8600000000000012</c:v>
                </c:pt>
                <c:pt idx="20">
                  <c:v>-1.8000000000000012</c:v>
                </c:pt>
                <c:pt idx="21">
                  <c:v>-1.7400000000000011</c:v>
                </c:pt>
                <c:pt idx="22">
                  <c:v>-1.680000000000001</c:v>
                </c:pt>
                <c:pt idx="23">
                  <c:v>-1.620000000000001</c:v>
                </c:pt>
                <c:pt idx="24">
                  <c:v>-1.5600000000000009</c:v>
                </c:pt>
                <c:pt idx="25">
                  <c:v>-1.5000000000000009</c:v>
                </c:pt>
                <c:pt idx="26">
                  <c:v>-1.4400000000000008</c:v>
                </c:pt>
                <c:pt idx="27">
                  <c:v>-1.3800000000000008</c:v>
                </c:pt>
                <c:pt idx="28">
                  <c:v>-1.3200000000000007</c:v>
                </c:pt>
                <c:pt idx="29">
                  <c:v>-1.2600000000000007</c:v>
                </c:pt>
                <c:pt idx="30">
                  <c:v>-1.2000000000000006</c:v>
                </c:pt>
                <c:pt idx="31">
                  <c:v>-1.1400000000000006</c:v>
                </c:pt>
                <c:pt idx="32">
                  <c:v>-1.0800000000000005</c:v>
                </c:pt>
                <c:pt idx="33">
                  <c:v>-1.0200000000000005</c:v>
                </c:pt>
                <c:pt idx="34">
                  <c:v>-0.96000000000000041</c:v>
                </c:pt>
                <c:pt idx="35">
                  <c:v>-0.90000000000000036</c:v>
                </c:pt>
                <c:pt idx="36">
                  <c:v>-0.8400000000000003</c:v>
                </c:pt>
                <c:pt idx="37">
                  <c:v>-0.78000000000000025</c:v>
                </c:pt>
                <c:pt idx="38">
                  <c:v>-0.7200000000000002</c:v>
                </c:pt>
                <c:pt idx="39">
                  <c:v>-0.66000000000000014</c:v>
                </c:pt>
                <c:pt idx="40">
                  <c:v>-0.60000000000000009</c:v>
                </c:pt>
                <c:pt idx="41">
                  <c:v>-0.54</c:v>
                </c:pt>
                <c:pt idx="42">
                  <c:v>-0.48</c:v>
                </c:pt>
                <c:pt idx="43">
                  <c:v>-0.42</c:v>
                </c:pt>
                <c:pt idx="44">
                  <c:v>-0.36</c:v>
                </c:pt>
                <c:pt idx="45">
                  <c:v>-0.3</c:v>
                </c:pt>
                <c:pt idx="46">
                  <c:v>-0.24</c:v>
                </c:pt>
                <c:pt idx="47">
                  <c:v>-0.18</c:v>
                </c:pt>
                <c:pt idx="48">
                  <c:v>-0.12</c:v>
                </c:pt>
                <c:pt idx="49">
                  <c:v>-0.06</c:v>
                </c:pt>
                <c:pt idx="50">
                  <c:v>0</c:v>
                </c:pt>
                <c:pt idx="51">
                  <c:v>0.06</c:v>
                </c:pt>
                <c:pt idx="52">
                  <c:v>0.12</c:v>
                </c:pt>
                <c:pt idx="53">
                  <c:v>0.18</c:v>
                </c:pt>
                <c:pt idx="54">
                  <c:v>0.24</c:v>
                </c:pt>
                <c:pt idx="55">
                  <c:v>0.3</c:v>
                </c:pt>
                <c:pt idx="56">
                  <c:v>0.36</c:v>
                </c:pt>
                <c:pt idx="57">
                  <c:v>0.42</c:v>
                </c:pt>
                <c:pt idx="58">
                  <c:v>0.48</c:v>
                </c:pt>
                <c:pt idx="59">
                  <c:v>0.54</c:v>
                </c:pt>
                <c:pt idx="60">
                  <c:v>0.60000000000000009</c:v>
                </c:pt>
                <c:pt idx="61">
                  <c:v>0.66000000000000014</c:v>
                </c:pt>
                <c:pt idx="62">
                  <c:v>0.7200000000000002</c:v>
                </c:pt>
                <c:pt idx="63">
                  <c:v>0.78000000000000025</c:v>
                </c:pt>
                <c:pt idx="64">
                  <c:v>0.8400000000000003</c:v>
                </c:pt>
                <c:pt idx="65">
                  <c:v>0.90000000000000036</c:v>
                </c:pt>
                <c:pt idx="66">
                  <c:v>0.96000000000000041</c:v>
                </c:pt>
                <c:pt idx="67">
                  <c:v>1.0200000000000005</c:v>
                </c:pt>
                <c:pt idx="68">
                  <c:v>1.0800000000000005</c:v>
                </c:pt>
                <c:pt idx="69">
                  <c:v>1.1400000000000006</c:v>
                </c:pt>
                <c:pt idx="70">
                  <c:v>1.2000000000000006</c:v>
                </c:pt>
                <c:pt idx="71">
                  <c:v>1.2600000000000007</c:v>
                </c:pt>
                <c:pt idx="72">
                  <c:v>1.3200000000000007</c:v>
                </c:pt>
                <c:pt idx="73">
                  <c:v>1.3800000000000008</c:v>
                </c:pt>
                <c:pt idx="74">
                  <c:v>1.4400000000000008</c:v>
                </c:pt>
                <c:pt idx="75">
                  <c:v>1.5000000000000009</c:v>
                </c:pt>
                <c:pt idx="76">
                  <c:v>1.5600000000000009</c:v>
                </c:pt>
                <c:pt idx="77">
                  <c:v>1.620000000000001</c:v>
                </c:pt>
                <c:pt idx="78">
                  <c:v>1.680000000000001</c:v>
                </c:pt>
                <c:pt idx="79">
                  <c:v>1.7400000000000011</c:v>
                </c:pt>
                <c:pt idx="80">
                  <c:v>1.8000000000000012</c:v>
                </c:pt>
                <c:pt idx="81">
                  <c:v>1.8600000000000012</c:v>
                </c:pt>
                <c:pt idx="82">
                  <c:v>1.9200000000000013</c:v>
                </c:pt>
                <c:pt idx="83">
                  <c:v>1.9800000000000013</c:v>
                </c:pt>
                <c:pt idx="84">
                  <c:v>2.0400000000000014</c:v>
                </c:pt>
                <c:pt idx="85">
                  <c:v>2.1000000000000014</c:v>
                </c:pt>
                <c:pt idx="86">
                  <c:v>2.1600000000000015</c:v>
                </c:pt>
                <c:pt idx="87">
                  <c:v>2.2200000000000015</c:v>
                </c:pt>
                <c:pt idx="88">
                  <c:v>2.2800000000000016</c:v>
                </c:pt>
                <c:pt idx="89">
                  <c:v>2.3400000000000016</c:v>
                </c:pt>
                <c:pt idx="90">
                  <c:v>2.4000000000000017</c:v>
                </c:pt>
                <c:pt idx="91">
                  <c:v>2.4600000000000017</c:v>
                </c:pt>
                <c:pt idx="92">
                  <c:v>2.5200000000000018</c:v>
                </c:pt>
                <c:pt idx="93">
                  <c:v>2.5800000000000018</c:v>
                </c:pt>
                <c:pt idx="94">
                  <c:v>2.6400000000000019</c:v>
                </c:pt>
                <c:pt idx="95">
                  <c:v>2.700000000000002</c:v>
                </c:pt>
                <c:pt idx="96">
                  <c:v>2.760000000000002</c:v>
                </c:pt>
                <c:pt idx="97">
                  <c:v>2.8200000000000021</c:v>
                </c:pt>
                <c:pt idx="98">
                  <c:v>2.8800000000000021</c:v>
                </c:pt>
                <c:pt idx="99">
                  <c:v>2.9400000000000022</c:v>
                </c:pt>
                <c:pt idx="100">
                  <c:v>3.0000000000000022</c:v>
                </c:pt>
              </c:numCache>
            </c:numRef>
          </c:cat>
          <c:val>
            <c:numRef>
              <c:f>'Normalverteilung (BocksBeispie)'!$H$3:$H$103</c:f>
              <c:numCache>
                <c:formatCode>General</c:formatCode>
                <c:ptCount val="101"/>
                <c:pt idx="0">
                  <c:v>4.4318484119379763E-3</c:v>
                </c:pt>
                <c:pt idx="1">
                  <c:v>5.2963438653109828E-3</c:v>
                </c:pt>
                <c:pt idx="2">
                  <c:v>6.3067263962658885E-3</c:v>
                </c:pt>
                <c:pt idx="3">
                  <c:v>7.482872525780517E-3</c:v>
                </c:pt>
                <c:pt idx="4">
                  <c:v>8.846454398237176E-3</c:v>
                </c:pt>
                <c:pt idx="5">
                  <c:v>1.042093481442254E-2</c:v>
                </c:pt>
                <c:pt idx="6">
                  <c:v>1.2231526351277911E-2</c:v>
                </c:pt>
                <c:pt idx="7">
                  <c:v>1.4305108994149626E-2</c:v>
                </c:pt>
                <c:pt idx="8">
                  <c:v>1.6670100837380984E-2</c:v>
                </c:pt>
                <c:pt idx="9">
                  <c:v>1.9356276731736878E-2</c:v>
                </c:pt>
                <c:pt idx="10">
                  <c:v>2.2394530294842813E-2</c:v>
                </c:pt>
                <c:pt idx="11">
                  <c:v>2.5816575471587579E-2</c:v>
                </c:pt>
                <c:pt idx="12">
                  <c:v>2.965458484734116E-2</c:v>
                </c:pt>
                <c:pt idx="13">
                  <c:v>3.3940763182449075E-2</c:v>
                </c:pt>
                <c:pt idx="14">
                  <c:v>3.870685614745549E-2</c:v>
                </c:pt>
                <c:pt idx="15">
                  <c:v>4.3983595980427052E-2</c:v>
                </c:pt>
                <c:pt idx="16">
                  <c:v>4.9800087735070636E-2</c:v>
                </c:pt>
                <c:pt idx="17">
                  <c:v>5.6183141903867896E-2</c:v>
                </c:pt>
                <c:pt idx="18">
                  <c:v>6.3156561435198502E-2</c:v>
                </c:pt>
                <c:pt idx="19">
                  <c:v>7.0740393456983228E-2</c:v>
                </c:pt>
                <c:pt idx="20">
                  <c:v>7.8950158300893997E-2</c:v>
                </c:pt>
                <c:pt idx="21">
                  <c:v>8.7796070610905469E-2</c:v>
                </c:pt>
                <c:pt idx="22">
                  <c:v>9.728226933146733E-2</c:v>
                </c:pt>
                <c:pt idx="23">
                  <c:v>0.10740607511348366</c:v>
                </c:pt>
                <c:pt idx="24">
                  <c:v>0.11815729505958211</c:v>
                </c:pt>
                <c:pt idx="25">
                  <c:v>0.12951759566589155</c:v>
                </c:pt>
                <c:pt idx="26">
                  <c:v>0.14145996522483861</c:v>
                </c:pt>
                <c:pt idx="27">
                  <c:v>0.15394828676263353</c:v>
                </c:pt>
                <c:pt idx="28">
                  <c:v>0.16693704174171367</c:v>
                </c:pt>
                <c:pt idx="29">
                  <c:v>0.18037116322708019</c:v>
                </c:pt>
                <c:pt idx="30">
                  <c:v>0.19418605498321281</c:v>
                </c:pt>
                <c:pt idx="31">
                  <c:v>0.20830779004710823</c:v>
                </c:pt>
                <c:pt idx="32">
                  <c:v>0.22265349875176099</c:v>
                </c:pt>
                <c:pt idx="33">
                  <c:v>0.23713195201937948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D32-81B5-0C840E52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88837088"/>
        <c:axId val="1200946064"/>
      </c:barChart>
      <c:barChart>
        <c:barDir val="col"/>
        <c:grouping val="clustered"/>
        <c:varyColors val="0"/>
        <c:ser>
          <c:idx val="2"/>
          <c:order val="2"/>
          <c:tx>
            <c:strRef>
              <c:f>'Normalverteilung (BocksBeispie)'!$I$2</c:f>
              <c:strCache>
                <c:ptCount val="1"/>
                <c:pt idx="0">
                  <c:v>f(b) -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'Normalverteilung (BocksBeispie)'!$I$3:$I$103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4.9800087735070636E-2</c:v>
                </c:pt>
                <c:pt idx="85">
                  <c:v>4.3983595980427052E-2</c:v>
                </c:pt>
                <c:pt idx="86">
                  <c:v>3.870685614745549E-2</c:v>
                </c:pt>
                <c:pt idx="87">
                  <c:v>3.3940763182449075E-2</c:v>
                </c:pt>
                <c:pt idx="88">
                  <c:v>2.965458484734116E-2</c:v>
                </c:pt>
                <c:pt idx="89">
                  <c:v>2.5816575471587579E-2</c:v>
                </c:pt>
                <c:pt idx="90">
                  <c:v>2.2394530294842813E-2</c:v>
                </c:pt>
                <c:pt idx="91">
                  <c:v>1.9356276731736878E-2</c:v>
                </c:pt>
                <c:pt idx="92">
                  <c:v>1.6670100837380984E-2</c:v>
                </c:pt>
                <c:pt idx="93">
                  <c:v>1.4305108994149626E-2</c:v>
                </c:pt>
                <c:pt idx="94">
                  <c:v>1.2231526351277911E-2</c:v>
                </c:pt>
                <c:pt idx="95">
                  <c:v>1.042093481442254E-2</c:v>
                </c:pt>
                <c:pt idx="96">
                  <c:v>8.846454398237176E-3</c:v>
                </c:pt>
                <c:pt idx="97">
                  <c:v>7.482872525780517E-3</c:v>
                </c:pt>
                <c:pt idx="98">
                  <c:v>6.3067263962658885E-3</c:v>
                </c:pt>
                <c:pt idx="99">
                  <c:v>5.2963438653109828E-3</c:v>
                </c:pt>
                <c:pt idx="100">
                  <c:v>4.4318484119379763E-3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D32-81B5-0C840E52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70469520"/>
        <c:axId val="1270463280"/>
      </c:barChart>
      <c:lineChart>
        <c:grouping val="stacked"/>
        <c:varyColors val="0"/>
        <c:ser>
          <c:idx val="0"/>
          <c:order val="0"/>
          <c:tx>
            <c:strRef>
              <c:f>'Normalverteilung (BocksBeispie)'!$F$2</c:f>
              <c:strCache>
                <c:ptCount val="1"/>
                <c:pt idx="0">
                  <c:v>f(z)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noFill/>
              <a:ln>
                <a:noFill/>
              </a:ln>
              <a:effectLst/>
            </c:spPr>
          </c:marker>
          <c:val>
            <c:numRef>
              <c:f>'Normalverteilung (BocksBeispie)'!$F$3:$F$103</c:f>
              <c:numCache>
                <c:formatCode>0.000</c:formatCode>
                <c:ptCount val="101"/>
                <c:pt idx="0">
                  <c:v>4.4318484119379763E-3</c:v>
                </c:pt>
                <c:pt idx="1">
                  <c:v>5.2963438653109828E-3</c:v>
                </c:pt>
                <c:pt idx="2">
                  <c:v>6.3067263962658885E-3</c:v>
                </c:pt>
                <c:pt idx="3">
                  <c:v>7.482872525780517E-3</c:v>
                </c:pt>
                <c:pt idx="4">
                  <c:v>8.846454398237176E-3</c:v>
                </c:pt>
                <c:pt idx="5">
                  <c:v>1.042093481442254E-2</c:v>
                </c:pt>
                <c:pt idx="6">
                  <c:v>1.2231526351277911E-2</c:v>
                </c:pt>
                <c:pt idx="7">
                  <c:v>1.4305108994149626E-2</c:v>
                </c:pt>
                <c:pt idx="8">
                  <c:v>1.6670100837380984E-2</c:v>
                </c:pt>
                <c:pt idx="9">
                  <c:v>1.9356276731736878E-2</c:v>
                </c:pt>
                <c:pt idx="10">
                  <c:v>2.2394530294842813E-2</c:v>
                </c:pt>
                <c:pt idx="11">
                  <c:v>2.5816575471587579E-2</c:v>
                </c:pt>
                <c:pt idx="12">
                  <c:v>2.965458484734116E-2</c:v>
                </c:pt>
                <c:pt idx="13">
                  <c:v>3.3940763182449075E-2</c:v>
                </c:pt>
                <c:pt idx="14">
                  <c:v>3.870685614745549E-2</c:v>
                </c:pt>
                <c:pt idx="15">
                  <c:v>4.3983595980427052E-2</c:v>
                </c:pt>
                <c:pt idx="16">
                  <c:v>4.9800087735070636E-2</c:v>
                </c:pt>
                <c:pt idx="17">
                  <c:v>5.6183141903867896E-2</c:v>
                </c:pt>
                <c:pt idx="18">
                  <c:v>6.3156561435198502E-2</c:v>
                </c:pt>
                <c:pt idx="19">
                  <c:v>7.0740393456983228E-2</c:v>
                </c:pt>
                <c:pt idx="20">
                  <c:v>7.8950158300893997E-2</c:v>
                </c:pt>
                <c:pt idx="21">
                  <c:v>8.7796070610905469E-2</c:v>
                </c:pt>
                <c:pt idx="22">
                  <c:v>9.728226933146733E-2</c:v>
                </c:pt>
                <c:pt idx="23">
                  <c:v>0.10740607511348366</c:v>
                </c:pt>
                <c:pt idx="24">
                  <c:v>0.11815729505958211</c:v>
                </c:pt>
                <c:pt idx="25">
                  <c:v>0.12951759566589155</c:v>
                </c:pt>
                <c:pt idx="26">
                  <c:v>0.14145996522483861</c:v>
                </c:pt>
                <c:pt idx="27">
                  <c:v>0.15394828676263353</c:v>
                </c:pt>
                <c:pt idx="28">
                  <c:v>0.16693704174171367</c:v>
                </c:pt>
                <c:pt idx="29">
                  <c:v>0.18037116322708019</c:v>
                </c:pt>
                <c:pt idx="30">
                  <c:v>0.19418605498321281</c:v>
                </c:pt>
                <c:pt idx="31">
                  <c:v>0.20830779004710823</c:v>
                </c:pt>
                <c:pt idx="32">
                  <c:v>0.22265349875176099</c:v>
                </c:pt>
                <c:pt idx="33">
                  <c:v>0.23713195201937948</c:v>
                </c:pt>
                <c:pt idx="34">
                  <c:v>0.25164434109811701</c:v>
                </c:pt>
                <c:pt idx="35">
                  <c:v>0.26608524989875476</c:v>
                </c:pt>
                <c:pt idx="36">
                  <c:v>0.28034381083962051</c:v>
                </c:pt>
                <c:pt idx="37">
                  <c:v>0.29430502978832507</c:v>
                </c:pt>
                <c:pt idx="38">
                  <c:v>0.30785126046985289</c:v>
                </c:pt>
                <c:pt idx="39">
                  <c:v>0.32086380377117246</c:v>
                </c:pt>
                <c:pt idx="40">
                  <c:v>0.33322460289179967</c:v>
                </c:pt>
                <c:pt idx="41">
                  <c:v>0.34481800143933333</c:v>
                </c:pt>
                <c:pt idx="42">
                  <c:v>0.35553252850599709</c:v>
                </c:pt>
                <c:pt idx="43">
                  <c:v>0.36526267262215389</c:v>
                </c:pt>
                <c:pt idx="44">
                  <c:v>0.37391060537312842</c:v>
                </c:pt>
                <c:pt idx="45">
                  <c:v>0.38138781546052414</c:v>
                </c:pt>
                <c:pt idx="46">
                  <c:v>0.38761661512501416</c:v>
                </c:pt>
                <c:pt idx="47">
                  <c:v>0.3925314831204289</c:v>
                </c:pt>
                <c:pt idx="48">
                  <c:v>0.3960802117936561</c:v>
                </c:pt>
                <c:pt idx="49">
                  <c:v>0.39822483019560695</c:v>
                </c:pt>
                <c:pt idx="50">
                  <c:v>0.3989422804014327</c:v>
                </c:pt>
                <c:pt idx="51">
                  <c:v>0.39822483019560695</c:v>
                </c:pt>
                <c:pt idx="52">
                  <c:v>0.3960802117936561</c:v>
                </c:pt>
                <c:pt idx="53">
                  <c:v>0.3925314831204289</c:v>
                </c:pt>
                <c:pt idx="54">
                  <c:v>0.38761661512501416</c:v>
                </c:pt>
                <c:pt idx="55">
                  <c:v>0.38138781546052414</c:v>
                </c:pt>
                <c:pt idx="56">
                  <c:v>0.37391060537312842</c:v>
                </c:pt>
                <c:pt idx="57">
                  <c:v>0.36526267262215389</c:v>
                </c:pt>
                <c:pt idx="58">
                  <c:v>0.35553252850599709</c:v>
                </c:pt>
                <c:pt idx="59">
                  <c:v>0.34481800143933333</c:v>
                </c:pt>
                <c:pt idx="60">
                  <c:v>0.33322460289179967</c:v>
                </c:pt>
                <c:pt idx="61">
                  <c:v>0.32086380377117246</c:v>
                </c:pt>
                <c:pt idx="62">
                  <c:v>0.30785126046985289</c:v>
                </c:pt>
                <c:pt idx="63">
                  <c:v>0.29430502978832507</c:v>
                </c:pt>
                <c:pt idx="64">
                  <c:v>0.28034381083962051</c:v>
                </c:pt>
                <c:pt idx="65">
                  <c:v>0.26608524989875476</c:v>
                </c:pt>
                <c:pt idx="66">
                  <c:v>0.25164434109811701</c:v>
                </c:pt>
                <c:pt idx="67">
                  <c:v>0.23713195201937948</c:v>
                </c:pt>
                <c:pt idx="68">
                  <c:v>0.22265349875176099</c:v>
                </c:pt>
                <c:pt idx="69">
                  <c:v>0.20830779004710823</c:v>
                </c:pt>
                <c:pt idx="70">
                  <c:v>0.19418605498321281</c:v>
                </c:pt>
                <c:pt idx="71">
                  <c:v>0.18037116322708019</c:v>
                </c:pt>
                <c:pt idx="72">
                  <c:v>0.16693704174171367</c:v>
                </c:pt>
                <c:pt idx="73">
                  <c:v>0.15394828676263353</c:v>
                </c:pt>
                <c:pt idx="74">
                  <c:v>0.14145996522483861</c:v>
                </c:pt>
                <c:pt idx="75">
                  <c:v>0.12951759566589155</c:v>
                </c:pt>
                <c:pt idx="76">
                  <c:v>0.11815729505958211</c:v>
                </c:pt>
                <c:pt idx="77">
                  <c:v>0.10740607511348366</c:v>
                </c:pt>
                <c:pt idx="78">
                  <c:v>9.728226933146733E-2</c:v>
                </c:pt>
                <c:pt idx="79">
                  <c:v>8.7796070610905469E-2</c:v>
                </c:pt>
                <c:pt idx="80">
                  <c:v>7.8950158300893997E-2</c:v>
                </c:pt>
                <c:pt idx="81">
                  <c:v>7.0740393456983228E-2</c:v>
                </c:pt>
                <c:pt idx="82">
                  <c:v>6.3156561435198502E-2</c:v>
                </c:pt>
                <c:pt idx="83">
                  <c:v>5.6183141903867896E-2</c:v>
                </c:pt>
                <c:pt idx="84">
                  <c:v>4.9800087735070636E-2</c:v>
                </c:pt>
                <c:pt idx="85">
                  <c:v>4.3983595980427052E-2</c:v>
                </c:pt>
                <c:pt idx="86">
                  <c:v>3.870685614745549E-2</c:v>
                </c:pt>
                <c:pt idx="87">
                  <c:v>3.3940763182449075E-2</c:v>
                </c:pt>
                <c:pt idx="88">
                  <c:v>2.965458484734116E-2</c:v>
                </c:pt>
                <c:pt idx="89">
                  <c:v>2.5816575471587579E-2</c:v>
                </c:pt>
                <c:pt idx="90">
                  <c:v>2.2394530294842813E-2</c:v>
                </c:pt>
                <c:pt idx="91">
                  <c:v>1.9356276731736878E-2</c:v>
                </c:pt>
                <c:pt idx="92">
                  <c:v>1.6670100837380984E-2</c:v>
                </c:pt>
                <c:pt idx="93">
                  <c:v>1.4305108994149626E-2</c:v>
                </c:pt>
                <c:pt idx="94">
                  <c:v>1.2231526351277911E-2</c:v>
                </c:pt>
                <c:pt idx="95">
                  <c:v>1.042093481442254E-2</c:v>
                </c:pt>
                <c:pt idx="96">
                  <c:v>8.846454398237176E-3</c:v>
                </c:pt>
                <c:pt idx="97">
                  <c:v>7.482872525780517E-3</c:v>
                </c:pt>
                <c:pt idx="98">
                  <c:v>6.3067263962658885E-3</c:v>
                </c:pt>
                <c:pt idx="99">
                  <c:v>5.2963438653109828E-3</c:v>
                </c:pt>
                <c:pt idx="100">
                  <c:v>4.4318484119379763E-3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2-4D32-81B5-0C840E52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837088"/>
        <c:axId val="1200946064"/>
      </c:lineChart>
      <c:valAx>
        <c:axId val="1200946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8837088"/>
        <c:crosses val="max"/>
        <c:crossBetween val="between"/>
      </c:valAx>
      <c:catAx>
        <c:axId val="118883708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0946064"/>
        <c:crosses val="autoZero"/>
        <c:auto val="1"/>
        <c:lblAlgn val="ctr"/>
        <c:lblOffset val="100"/>
        <c:tickMarkSkip val="1"/>
        <c:noMultiLvlLbl val="0"/>
      </c:catAx>
      <c:valAx>
        <c:axId val="1270463280"/>
        <c:scaling>
          <c:orientation val="minMax"/>
          <c:max val="0.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0469520"/>
        <c:crosses val="autoZero"/>
        <c:crossBetween val="between"/>
      </c:valAx>
      <c:catAx>
        <c:axId val="127046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0463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F(</a:t>
            </a:r>
            <a:r>
              <a:rPr lang="de-DE" sz="1225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x</a:t>
            </a:r>
            <a:r>
              <a:rPr lang="de-DE" sz="1225" b="1" i="0" u="none" strike="noStrike" baseline="30000">
                <a:solidFill>
                  <a:srgbClr val="FF0000"/>
                </a:solidFill>
                <a:latin typeface="Arial"/>
                <a:cs typeface="Arial"/>
              </a:rPr>
              <a:t>quer</a:t>
            </a:r>
            <a:r>
              <a:rPr lang="de-DE" sz="12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335369442456057"/>
          <c:y val="8.7336355682812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68884047046189"/>
          <c:y val="6.5502323072297766E-2"/>
          <c:w val="0.82779578307299007"/>
          <c:h val="0.79912834148203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'Konfidenzintervall MW'!$G$2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'Konfidenzintervall MW'!$B$3:$B$103</c:f>
              <c:numCache>
                <c:formatCode>General</c:formatCode>
                <c:ptCount val="101"/>
                <c:pt idx="0">
                  <c:v>48.125</c:v>
                </c:pt>
                <c:pt idx="1">
                  <c:v>48.1325</c:v>
                </c:pt>
                <c:pt idx="2">
                  <c:v>48.14</c:v>
                </c:pt>
                <c:pt idx="3">
                  <c:v>48.147500000000001</c:v>
                </c:pt>
                <c:pt idx="4">
                  <c:v>48.155000000000001</c:v>
                </c:pt>
                <c:pt idx="5">
                  <c:v>48.162500000000001</c:v>
                </c:pt>
                <c:pt idx="6">
                  <c:v>48.17</c:v>
                </c:pt>
                <c:pt idx="7">
                  <c:v>48.177500000000002</c:v>
                </c:pt>
                <c:pt idx="8">
                  <c:v>48.185000000000002</c:v>
                </c:pt>
                <c:pt idx="9">
                  <c:v>48.192500000000003</c:v>
                </c:pt>
                <c:pt idx="10">
                  <c:v>48.2</c:v>
                </c:pt>
                <c:pt idx="11">
                  <c:v>48.207500000000003</c:v>
                </c:pt>
                <c:pt idx="12">
                  <c:v>48.214999999999996</c:v>
                </c:pt>
                <c:pt idx="13">
                  <c:v>48.222499999999997</c:v>
                </c:pt>
                <c:pt idx="14">
                  <c:v>48.23</c:v>
                </c:pt>
                <c:pt idx="15">
                  <c:v>48.237499999999997</c:v>
                </c:pt>
                <c:pt idx="16">
                  <c:v>48.244999999999997</c:v>
                </c:pt>
                <c:pt idx="17">
                  <c:v>48.252499999999998</c:v>
                </c:pt>
                <c:pt idx="18">
                  <c:v>48.26</c:v>
                </c:pt>
                <c:pt idx="19">
                  <c:v>48.267499999999998</c:v>
                </c:pt>
                <c:pt idx="20">
                  <c:v>48.274999999999999</c:v>
                </c:pt>
                <c:pt idx="21">
                  <c:v>48.282499999999999</c:v>
                </c:pt>
                <c:pt idx="22">
                  <c:v>48.29</c:v>
                </c:pt>
                <c:pt idx="23">
                  <c:v>48.297499999999999</c:v>
                </c:pt>
                <c:pt idx="24">
                  <c:v>48.305</c:v>
                </c:pt>
                <c:pt idx="25">
                  <c:v>48.3125</c:v>
                </c:pt>
                <c:pt idx="26">
                  <c:v>48.32</c:v>
                </c:pt>
                <c:pt idx="27">
                  <c:v>48.327500000000001</c:v>
                </c:pt>
                <c:pt idx="28">
                  <c:v>48.335000000000001</c:v>
                </c:pt>
                <c:pt idx="29">
                  <c:v>48.342500000000001</c:v>
                </c:pt>
                <c:pt idx="30">
                  <c:v>48.35</c:v>
                </c:pt>
                <c:pt idx="31">
                  <c:v>48.357500000000002</c:v>
                </c:pt>
                <c:pt idx="32">
                  <c:v>48.365000000000002</c:v>
                </c:pt>
                <c:pt idx="33">
                  <c:v>48.372500000000002</c:v>
                </c:pt>
                <c:pt idx="34">
                  <c:v>48.38</c:v>
                </c:pt>
                <c:pt idx="35">
                  <c:v>48.387500000000003</c:v>
                </c:pt>
                <c:pt idx="36">
                  <c:v>48.395000000000003</c:v>
                </c:pt>
                <c:pt idx="37">
                  <c:v>48.402500000000003</c:v>
                </c:pt>
                <c:pt idx="38">
                  <c:v>48.41</c:v>
                </c:pt>
                <c:pt idx="39">
                  <c:v>48.417499999999997</c:v>
                </c:pt>
                <c:pt idx="40">
                  <c:v>48.424999999999997</c:v>
                </c:pt>
                <c:pt idx="41">
                  <c:v>48.432499999999997</c:v>
                </c:pt>
                <c:pt idx="42">
                  <c:v>48.44</c:v>
                </c:pt>
                <c:pt idx="43">
                  <c:v>48.447499999999998</c:v>
                </c:pt>
                <c:pt idx="44">
                  <c:v>48.454999999999998</c:v>
                </c:pt>
                <c:pt idx="45">
                  <c:v>48.462499999999999</c:v>
                </c:pt>
                <c:pt idx="46">
                  <c:v>48.47</c:v>
                </c:pt>
                <c:pt idx="47">
                  <c:v>48.477499999999999</c:v>
                </c:pt>
                <c:pt idx="48">
                  <c:v>48.484999999999999</c:v>
                </c:pt>
                <c:pt idx="49">
                  <c:v>48.4925</c:v>
                </c:pt>
                <c:pt idx="50">
                  <c:v>48.5</c:v>
                </c:pt>
                <c:pt idx="51">
                  <c:v>48.5075</c:v>
                </c:pt>
                <c:pt idx="52">
                  <c:v>48.515000000000001</c:v>
                </c:pt>
                <c:pt idx="53">
                  <c:v>48.522500000000001</c:v>
                </c:pt>
                <c:pt idx="54">
                  <c:v>48.53</c:v>
                </c:pt>
                <c:pt idx="55">
                  <c:v>48.537500000000001</c:v>
                </c:pt>
                <c:pt idx="56">
                  <c:v>48.545000000000002</c:v>
                </c:pt>
                <c:pt idx="57">
                  <c:v>48.552500000000002</c:v>
                </c:pt>
                <c:pt idx="58">
                  <c:v>48.56</c:v>
                </c:pt>
                <c:pt idx="59">
                  <c:v>48.567500000000003</c:v>
                </c:pt>
                <c:pt idx="60">
                  <c:v>48.575000000000003</c:v>
                </c:pt>
                <c:pt idx="61">
                  <c:v>48.582500000000003</c:v>
                </c:pt>
                <c:pt idx="62">
                  <c:v>48.59</c:v>
                </c:pt>
                <c:pt idx="63">
                  <c:v>48.597499999999997</c:v>
                </c:pt>
                <c:pt idx="64">
                  <c:v>48.604999999999997</c:v>
                </c:pt>
                <c:pt idx="65">
                  <c:v>48.612499999999997</c:v>
                </c:pt>
                <c:pt idx="66">
                  <c:v>48.62</c:v>
                </c:pt>
                <c:pt idx="67">
                  <c:v>48.627499999999998</c:v>
                </c:pt>
                <c:pt idx="68">
                  <c:v>48.634999999999998</c:v>
                </c:pt>
                <c:pt idx="69">
                  <c:v>48.642499999999998</c:v>
                </c:pt>
                <c:pt idx="70">
                  <c:v>48.65</c:v>
                </c:pt>
                <c:pt idx="71">
                  <c:v>48.657499999999999</c:v>
                </c:pt>
                <c:pt idx="72">
                  <c:v>48.664999999999999</c:v>
                </c:pt>
                <c:pt idx="73">
                  <c:v>48.672499999999999</c:v>
                </c:pt>
                <c:pt idx="74">
                  <c:v>48.68</c:v>
                </c:pt>
                <c:pt idx="75">
                  <c:v>48.6875</c:v>
                </c:pt>
                <c:pt idx="76">
                  <c:v>48.695</c:v>
                </c:pt>
                <c:pt idx="77">
                  <c:v>48.702500000000001</c:v>
                </c:pt>
                <c:pt idx="78">
                  <c:v>48.71</c:v>
                </c:pt>
                <c:pt idx="79">
                  <c:v>48.717500000000001</c:v>
                </c:pt>
                <c:pt idx="80">
                  <c:v>48.725000000000001</c:v>
                </c:pt>
                <c:pt idx="81">
                  <c:v>48.732500000000002</c:v>
                </c:pt>
                <c:pt idx="82">
                  <c:v>48.74</c:v>
                </c:pt>
                <c:pt idx="83">
                  <c:v>48.747500000000002</c:v>
                </c:pt>
                <c:pt idx="84">
                  <c:v>48.755000000000003</c:v>
                </c:pt>
                <c:pt idx="85">
                  <c:v>48.762500000000003</c:v>
                </c:pt>
                <c:pt idx="86">
                  <c:v>48.77</c:v>
                </c:pt>
                <c:pt idx="87">
                  <c:v>48.777500000000003</c:v>
                </c:pt>
                <c:pt idx="88">
                  <c:v>48.785000000000004</c:v>
                </c:pt>
                <c:pt idx="89">
                  <c:v>48.792499999999997</c:v>
                </c:pt>
                <c:pt idx="90">
                  <c:v>48.8</c:v>
                </c:pt>
                <c:pt idx="91">
                  <c:v>48.807499999999997</c:v>
                </c:pt>
                <c:pt idx="92">
                  <c:v>48.814999999999998</c:v>
                </c:pt>
                <c:pt idx="93">
                  <c:v>48.822499999999998</c:v>
                </c:pt>
                <c:pt idx="94">
                  <c:v>48.83</c:v>
                </c:pt>
                <c:pt idx="95">
                  <c:v>48.837499999999999</c:v>
                </c:pt>
                <c:pt idx="96">
                  <c:v>48.844999999999999</c:v>
                </c:pt>
                <c:pt idx="97">
                  <c:v>48.852499999999999</c:v>
                </c:pt>
                <c:pt idx="98">
                  <c:v>48.86</c:v>
                </c:pt>
                <c:pt idx="99">
                  <c:v>48.8675</c:v>
                </c:pt>
                <c:pt idx="100">
                  <c:v>48.875</c:v>
                </c:pt>
              </c:numCache>
            </c:numRef>
          </c:xVal>
          <c:yVal>
            <c:numRef>
              <c:f>'Konfidenzintervall MW'!$G$3:$G$103</c:f>
              <c:numCache>
                <c:formatCode>0.00</c:formatCode>
                <c:ptCount val="101"/>
                <c:pt idx="0">
                  <c:v>1.3498980316300933E-3</c:v>
                </c:pt>
                <c:pt idx="1">
                  <c:v>1.6410612341570059E-3</c:v>
                </c:pt>
                <c:pt idx="2">
                  <c:v>1.9883758548943542E-3</c:v>
                </c:pt>
                <c:pt idx="3">
                  <c:v>2.4011824741893006E-3</c:v>
                </c:pt>
                <c:pt idx="4">
                  <c:v>2.8900680762262241E-3</c:v>
                </c:pt>
                <c:pt idx="5">
                  <c:v>3.4669738030407857E-3</c:v>
                </c:pt>
                <c:pt idx="6">
                  <c:v>4.1453013610362049E-3</c:v>
                </c:pt>
                <c:pt idx="7">
                  <c:v>4.9400157577708737E-3</c:v>
                </c:pt>
                <c:pt idx="8">
                  <c:v>5.8677417153328651E-3</c:v>
                </c:pt>
                <c:pt idx="9">
                  <c:v>6.9468507886247055E-3</c:v>
                </c:pt>
                <c:pt idx="10">
                  <c:v>8.197535924596636E-3</c:v>
                </c:pt>
                <c:pt idx="11">
                  <c:v>9.6418699453589742E-3</c:v>
                </c:pt>
                <c:pt idx="12">
                  <c:v>1.1303844238551916E-2</c:v>
                </c:pt>
                <c:pt idx="13">
                  <c:v>1.3209383807255348E-2</c:v>
                </c:pt>
                <c:pt idx="14">
                  <c:v>1.5386334783924486E-2</c:v>
                </c:pt>
                <c:pt idx="15">
                  <c:v>1.786442056281555E-2</c:v>
                </c:pt>
                <c:pt idx="16">
                  <c:v>2.0675162866069022E-2</c:v>
                </c:pt>
                <c:pt idx="17">
                  <c:v>2.38517643415075E-2</c:v>
                </c:pt>
                <c:pt idx="18">
                  <c:v>2.7428949703835796E-2</c:v>
                </c:pt>
                <c:pt idx="19">
                  <c:v>3.1442762980751743E-2</c:v>
                </c:pt>
                <c:pt idx="20">
                  <c:v>3.5930319112924901E-2</c:v>
                </c:pt>
                <c:pt idx="21">
                  <c:v>4.092950897880656E-2</c:v>
                </c:pt>
                <c:pt idx="22">
                  <c:v>4.647865786371938E-2</c:v>
                </c:pt>
                <c:pt idx="23">
                  <c:v>5.2616138454251546E-2</c:v>
                </c:pt>
                <c:pt idx="24">
                  <c:v>5.937994059479277E-2</c:v>
                </c:pt>
                <c:pt idx="25">
                  <c:v>6.6807201268858057E-2</c:v>
                </c:pt>
                <c:pt idx="26">
                  <c:v>7.493369953432738E-2</c:v>
                </c:pt>
                <c:pt idx="27">
                  <c:v>8.3793322415014956E-2</c:v>
                </c:pt>
                <c:pt idx="28">
                  <c:v>9.3417508993472911E-2</c:v>
                </c:pt>
                <c:pt idx="29">
                  <c:v>0.10383468112130201</c:v>
                </c:pt>
                <c:pt idx="30">
                  <c:v>0.11506967022171044</c:v>
                </c:pt>
                <c:pt idx="31">
                  <c:v>0.12714315056280112</c:v>
                </c:pt>
                <c:pt idx="32">
                  <c:v>0.14007109008877255</c:v>
                </c:pt>
                <c:pt idx="33">
                  <c:v>0.15386423037273911</c:v>
                </c:pt>
                <c:pt idx="34">
                  <c:v>0.16852760746684295</c:v>
                </c:pt>
                <c:pt idx="35">
                  <c:v>0.18406012534676552</c:v>
                </c:pt>
                <c:pt idx="36">
                  <c:v>0.20045419326045666</c:v>
                </c:pt>
                <c:pt idx="37">
                  <c:v>0.21769543758574114</c:v>
                </c:pt>
                <c:pt idx="38">
                  <c:v>0.2357624977792428</c:v>
                </c:pt>
                <c:pt idx="39">
                  <c:v>0.25462691467132809</c:v>
                </c:pt>
                <c:pt idx="40">
                  <c:v>0.274253117750066</c:v>
                </c:pt>
                <c:pt idx="41">
                  <c:v>0.29459851621569094</c:v>
                </c:pt>
                <c:pt idx="42">
                  <c:v>0.31561369651621607</c:v>
                </c:pt>
                <c:pt idx="43">
                  <c:v>0.33724272684824363</c:v>
                </c:pt>
                <c:pt idx="44">
                  <c:v>0.35942356678200366</c:v>
                </c:pt>
                <c:pt idx="45">
                  <c:v>0.382088577811043</c:v>
                </c:pt>
                <c:pt idx="46">
                  <c:v>0.40516512830220064</c:v>
                </c:pt>
                <c:pt idx="47">
                  <c:v>0.42857628409909659</c:v>
                </c:pt>
                <c:pt idx="48">
                  <c:v>0.45224157397941434</c:v>
                </c:pt>
                <c:pt idx="49">
                  <c:v>0.47607781734589227</c:v>
                </c:pt>
                <c:pt idx="50">
                  <c:v>0.5</c:v>
                </c:pt>
                <c:pt idx="51">
                  <c:v>0.52392218265410773</c:v>
                </c:pt>
                <c:pt idx="52">
                  <c:v>0.54775842602058566</c:v>
                </c:pt>
                <c:pt idx="53">
                  <c:v>0.57142371590090346</c:v>
                </c:pt>
                <c:pt idx="54">
                  <c:v>0.59483487169779936</c:v>
                </c:pt>
                <c:pt idx="55">
                  <c:v>0.617911422188957</c:v>
                </c:pt>
                <c:pt idx="56">
                  <c:v>0.6405764332179964</c:v>
                </c:pt>
                <c:pt idx="57">
                  <c:v>0.66275727315175637</c:v>
                </c:pt>
                <c:pt idx="58">
                  <c:v>0.68438630348378393</c:v>
                </c:pt>
                <c:pt idx="59">
                  <c:v>0.705401483784309</c:v>
                </c:pt>
                <c:pt idx="60">
                  <c:v>0.725746882249934</c:v>
                </c:pt>
                <c:pt idx="61">
                  <c:v>0.74537308532867197</c:v>
                </c:pt>
                <c:pt idx="62">
                  <c:v>0.76423750222075726</c:v>
                </c:pt>
                <c:pt idx="63">
                  <c:v>0.78230456241425883</c:v>
                </c:pt>
                <c:pt idx="64">
                  <c:v>0.79954580673954334</c:v>
                </c:pt>
                <c:pt idx="65">
                  <c:v>0.81593987465323448</c:v>
                </c:pt>
                <c:pt idx="66">
                  <c:v>0.83147239253315708</c:v>
                </c:pt>
                <c:pt idx="67">
                  <c:v>0.84613576962726089</c:v>
                </c:pt>
                <c:pt idx="68">
                  <c:v>0.8599289099112275</c:v>
                </c:pt>
                <c:pt idx="69">
                  <c:v>0.87285684943719888</c:v>
                </c:pt>
                <c:pt idx="70">
                  <c:v>0.88493032977828956</c:v>
                </c:pt>
                <c:pt idx="71">
                  <c:v>0.89616531887869799</c:v>
                </c:pt>
                <c:pt idx="72">
                  <c:v>0.9065824910065271</c:v>
                </c:pt>
                <c:pt idx="73">
                  <c:v>0.91620667758498509</c:v>
                </c:pt>
                <c:pt idx="74">
                  <c:v>0.92506630046567262</c:v>
                </c:pt>
                <c:pt idx="75">
                  <c:v>0.93319279873114191</c:v>
                </c:pt>
                <c:pt idx="76">
                  <c:v>0.94062005940520721</c:v>
                </c:pt>
                <c:pt idx="77">
                  <c:v>0.9473838615457485</c:v>
                </c:pt>
                <c:pt idx="78">
                  <c:v>0.95352134213628059</c:v>
                </c:pt>
                <c:pt idx="79">
                  <c:v>0.95907049102119346</c:v>
                </c:pt>
                <c:pt idx="80">
                  <c:v>0.96406968088707512</c:v>
                </c:pt>
                <c:pt idx="81">
                  <c:v>0.96855723701924823</c:v>
                </c:pt>
                <c:pt idx="82">
                  <c:v>0.9725710502961642</c:v>
                </c:pt>
                <c:pt idx="83">
                  <c:v>0.97614823565849251</c:v>
                </c:pt>
                <c:pt idx="84">
                  <c:v>0.97932483713393093</c:v>
                </c:pt>
                <c:pt idx="85">
                  <c:v>0.98213557943718444</c:v>
                </c:pt>
                <c:pt idx="86">
                  <c:v>0.98461366521607552</c:v>
                </c:pt>
                <c:pt idx="87">
                  <c:v>0.98679061619274466</c:v>
                </c:pt>
                <c:pt idx="88">
                  <c:v>0.98869615576144809</c:v>
                </c:pt>
                <c:pt idx="89">
                  <c:v>0.99035813005464102</c:v>
                </c:pt>
                <c:pt idx="90">
                  <c:v>0.9918024640754034</c:v>
                </c:pt>
                <c:pt idx="91">
                  <c:v>0.99305314921137533</c:v>
                </c:pt>
                <c:pt idx="92">
                  <c:v>0.99413225828466711</c:v>
                </c:pt>
                <c:pt idx="93">
                  <c:v>0.99505998424222908</c:v>
                </c:pt>
                <c:pt idx="94">
                  <c:v>0.99585469863896381</c:v>
                </c:pt>
                <c:pt idx="95">
                  <c:v>0.99653302619695916</c:v>
                </c:pt>
                <c:pt idx="96">
                  <c:v>0.99710993192377373</c:v>
                </c:pt>
                <c:pt idx="97">
                  <c:v>0.9975988175258107</c:v>
                </c:pt>
                <c:pt idx="98">
                  <c:v>0.99801162414510569</c:v>
                </c:pt>
                <c:pt idx="99">
                  <c:v>0.99835893876584303</c:v>
                </c:pt>
                <c:pt idx="100">
                  <c:v>0.9986501019683699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1-48BD-BEED-020E42DE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506528"/>
        <c:axId val="1"/>
      </c:scatterChart>
      <c:valAx>
        <c:axId val="84450652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4506528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6804</xdr:colOff>
      <xdr:row>20</xdr:row>
      <xdr:rowOff>25853</xdr:rowOff>
    </xdr:from>
    <xdr:to>
      <xdr:col>16</xdr:col>
      <xdr:colOff>340179</xdr:colOff>
      <xdr:row>33</xdr:row>
      <xdr:rowOff>131988</xdr:rowOff>
    </xdr:to>
    <xdr:graphicFrame macro="">
      <xdr:nvGraphicFramePr>
        <xdr:cNvPr id="1549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302079</xdr:colOff>
      <xdr:row>4</xdr:row>
      <xdr:rowOff>35378</xdr:rowOff>
    </xdr:from>
    <xdr:to>
      <xdr:col>16</xdr:col>
      <xdr:colOff>326572</xdr:colOff>
      <xdr:row>18</xdr:row>
      <xdr:rowOff>141513</xdr:rowOff>
    </xdr:to>
    <xdr:graphicFrame macro="">
      <xdr:nvGraphicFramePr>
        <xdr:cNvPr id="1549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123586</xdr:colOff>
      <xdr:row>21</xdr:row>
      <xdr:rowOff>16810</xdr:rowOff>
    </xdr:from>
    <xdr:to>
      <xdr:col>34</xdr:col>
      <xdr:colOff>214594</xdr:colOff>
      <xdr:row>34</xdr:row>
      <xdr:rowOff>87967</xdr:rowOff>
    </xdr:to>
    <xdr:graphicFrame macro="">
      <xdr:nvGraphicFramePr>
        <xdr:cNvPr id="1549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</xdr:row>
          <xdr:rowOff>19050</xdr:rowOff>
        </xdr:from>
        <xdr:to>
          <xdr:col>15</xdr:col>
          <xdr:colOff>485775</xdr:colOff>
          <xdr:row>2</xdr:row>
          <xdr:rowOff>247650</xdr:rowOff>
        </xdr:to>
        <xdr:sp macro="" textlink="">
          <xdr:nvSpPr>
            <xdr:cNvPr id="15369" name="ScrollBar1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</xdr:row>
          <xdr:rowOff>28575</xdr:rowOff>
        </xdr:from>
        <xdr:to>
          <xdr:col>15</xdr:col>
          <xdr:colOff>485775</xdr:colOff>
          <xdr:row>2</xdr:row>
          <xdr:rowOff>0</xdr:rowOff>
        </xdr:to>
        <xdr:sp macro="" textlink="">
          <xdr:nvSpPr>
            <xdr:cNvPr id="15370" name="ScrollBar2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168809</xdr:colOff>
      <xdr:row>5</xdr:row>
      <xdr:rowOff>31618</xdr:rowOff>
    </xdr:from>
    <xdr:to>
      <xdr:col>36</xdr:col>
      <xdr:colOff>2323</xdr:colOff>
      <xdr:row>19</xdr:row>
      <xdr:rowOff>136392</xdr:rowOff>
    </xdr:to>
    <xdr:graphicFrame macro="">
      <xdr:nvGraphicFramePr>
        <xdr:cNvPr id="1549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171450</xdr:colOff>
      <xdr:row>5</xdr:row>
      <xdr:rowOff>0</xdr:rowOff>
    </xdr:from>
    <xdr:to>
      <xdr:col>26</xdr:col>
      <xdr:colOff>171450</xdr:colOff>
      <xdr:row>34</xdr:row>
      <xdr:rowOff>123825</xdr:rowOff>
    </xdr:to>
    <xdr:cxnSp macro="">
      <xdr:nvCxnSpPr>
        <xdr:cNvPr id="3" name="Gerader Verbinder 2"/>
        <xdr:cNvCxnSpPr/>
      </xdr:nvCxnSpPr>
      <xdr:spPr bwMode="auto">
        <a:xfrm>
          <a:off x="11391900" y="971550"/>
          <a:ext cx="0" cy="48196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val="0000FF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6804</xdr:colOff>
      <xdr:row>20</xdr:row>
      <xdr:rowOff>25853</xdr:rowOff>
    </xdr:from>
    <xdr:to>
      <xdr:col>16</xdr:col>
      <xdr:colOff>340179</xdr:colOff>
      <xdr:row>33</xdr:row>
      <xdr:rowOff>131988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302079</xdr:colOff>
      <xdr:row>4</xdr:row>
      <xdr:rowOff>35378</xdr:rowOff>
    </xdr:from>
    <xdr:to>
      <xdr:col>16</xdr:col>
      <xdr:colOff>326572</xdr:colOff>
      <xdr:row>18</xdr:row>
      <xdr:rowOff>141513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145998</xdr:colOff>
      <xdr:row>20</xdr:row>
      <xdr:rowOff>39222</xdr:rowOff>
    </xdr:from>
    <xdr:to>
      <xdr:col>30</xdr:col>
      <xdr:colOff>265129</xdr:colOff>
      <xdr:row>33</xdr:row>
      <xdr:rowOff>110380</xdr:rowOff>
    </xdr:to>
    <xdr:graphicFrame macro="">
      <xdr:nvGraphicFramePr>
        <xdr:cNvPr id="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</xdr:row>
          <xdr:rowOff>19050</xdr:rowOff>
        </xdr:from>
        <xdr:to>
          <xdr:col>15</xdr:col>
          <xdr:colOff>485775</xdr:colOff>
          <xdr:row>2</xdr:row>
          <xdr:rowOff>247650</xdr:rowOff>
        </xdr:to>
        <xdr:sp macro="" textlink="">
          <xdr:nvSpPr>
            <xdr:cNvPr id="266241" name="ScrollBar1" hidden="1">
              <a:extLst>
                <a:ext uri="{63B3BB69-23CF-44E3-9099-C40C66FF867C}">
                  <a14:compatExt spid="_x0000_s26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</xdr:row>
          <xdr:rowOff>28575</xdr:rowOff>
        </xdr:from>
        <xdr:to>
          <xdr:col>15</xdr:col>
          <xdr:colOff>485775</xdr:colOff>
          <xdr:row>2</xdr:row>
          <xdr:rowOff>0</xdr:rowOff>
        </xdr:to>
        <xdr:sp macro="" textlink="">
          <xdr:nvSpPr>
            <xdr:cNvPr id="266242" name="ScrollBar2" hidden="1">
              <a:extLst>
                <a:ext uri="{63B3BB69-23CF-44E3-9099-C40C66FF867C}">
                  <a14:compatExt spid="_x0000_s26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161761</xdr:colOff>
      <xdr:row>4</xdr:row>
      <xdr:rowOff>44211</xdr:rowOff>
    </xdr:from>
    <xdr:to>
      <xdr:col>31</xdr:col>
      <xdr:colOff>107334</xdr:colOff>
      <xdr:row>18</xdr:row>
      <xdr:rowOff>149216</xdr:rowOff>
    </xdr:to>
    <xdr:graphicFrame macro="">
      <xdr:nvGraphicFramePr>
        <xdr:cNvPr id="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268145</xdr:colOff>
      <xdr:row>4</xdr:row>
      <xdr:rowOff>22413</xdr:rowOff>
    </xdr:from>
    <xdr:to>
      <xdr:col>24</xdr:col>
      <xdr:colOff>268145</xdr:colOff>
      <xdr:row>33</xdr:row>
      <xdr:rowOff>146238</xdr:rowOff>
    </xdr:to>
    <xdr:cxnSp macro="">
      <xdr:nvCxnSpPr>
        <xdr:cNvPr id="8" name="Gerader Verbinder 7"/>
        <xdr:cNvCxnSpPr/>
      </xdr:nvCxnSpPr>
      <xdr:spPr bwMode="auto">
        <a:xfrm>
          <a:off x="10235026" y="1033831"/>
          <a:ext cx="0" cy="4709572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val="0000FF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20</xdr:row>
      <xdr:rowOff>25853</xdr:rowOff>
    </xdr:from>
    <xdr:to>
      <xdr:col>18</xdr:col>
      <xdr:colOff>340179</xdr:colOff>
      <xdr:row>33</xdr:row>
      <xdr:rowOff>131988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302079</xdr:colOff>
      <xdr:row>4</xdr:row>
      <xdr:rowOff>35378</xdr:rowOff>
    </xdr:from>
    <xdr:to>
      <xdr:col>18</xdr:col>
      <xdr:colOff>326572</xdr:colOff>
      <xdr:row>18</xdr:row>
      <xdr:rowOff>141513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179615</xdr:colOff>
      <xdr:row>20</xdr:row>
      <xdr:rowOff>39222</xdr:rowOff>
    </xdr:from>
    <xdr:to>
      <xdr:col>32</xdr:col>
      <xdr:colOff>298746</xdr:colOff>
      <xdr:row>33</xdr:row>
      <xdr:rowOff>110380</xdr:rowOff>
    </xdr:to>
    <xdr:graphicFrame macro="">
      <xdr:nvGraphicFramePr>
        <xdr:cNvPr id="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161761</xdr:colOff>
      <xdr:row>4</xdr:row>
      <xdr:rowOff>44211</xdr:rowOff>
    </xdr:from>
    <xdr:to>
      <xdr:col>33</xdr:col>
      <xdr:colOff>107334</xdr:colOff>
      <xdr:row>18</xdr:row>
      <xdr:rowOff>149216</xdr:rowOff>
    </xdr:to>
    <xdr:graphicFrame macro="">
      <xdr:nvGraphicFramePr>
        <xdr:cNvPr id="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200909</xdr:colOff>
      <xdr:row>3</xdr:row>
      <xdr:rowOff>201706</xdr:rowOff>
    </xdr:from>
    <xdr:to>
      <xdr:col>26</xdr:col>
      <xdr:colOff>200909</xdr:colOff>
      <xdr:row>33</xdr:row>
      <xdr:rowOff>112620</xdr:rowOff>
    </xdr:to>
    <xdr:cxnSp macro="">
      <xdr:nvCxnSpPr>
        <xdr:cNvPr id="8" name="Gerader Verbinder 7"/>
        <xdr:cNvCxnSpPr/>
      </xdr:nvCxnSpPr>
      <xdr:spPr bwMode="auto">
        <a:xfrm>
          <a:off x="10420674" y="1008530"/>
          <a:ext cx="0" cy="4707031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val="0000FF"/>
          </a:solidFill>
          <a:prstDash val="sys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eBKLXe8JGSY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eBKLXe8JGSY" TargetMode="External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eBKLXe8JGS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U101"/>
  <sheetViews>
    <sheetView zoomScale="90" zoomScaleNormal="90" workbookViewId="0">
      <selection activeCell="N2" sqref="N2"/>
    </sheetView>
  </sheetViews>
  <sheetFormatPr baseColWidth="10" defaultRowHeight="12.75" x14ac:dyDescent="0.2"/>
  <cols>
    <col min="1" max="1" width="3.85546875" customWidth="1"/>
    <col min="2" max="3" width="7.140625" customWidth="1"/>
    <col min="4" max="4" width="8" customWidth="1"/>
    <col min="5" max="7" width="7.140625" customWidth="1"/>
    <col min="8" max="8" width="7.28515625" customWidth="1"/>
    <col min="9" max="9" width="7.140625" customWidth="1"/>
    <col min="10" max="10" width="4.42578125" customWidth="1"/>
    <col min="11" max="11" width="4.5703125" customWidth="1"/>
    <col min="17" max="17" width="7.5703125" customWidth="1"/>
    <col min="18" max="24" width="3.28515625" customWidth="1"/>
    <col min="25" max="25" width="4.28515625" customWidth="1"/>
    <col min="26" max="41" width="3.28515625" customWidth="1"/>
    <col min="42" max="43" width="8.140625" style="6" customWidth="1"/>
    <col min="44" max="44" width="9.42578125" style="6" customWidth="1"/>
    <col min="45" max="47" width="8.140625" style="6" customWidth="1"/>
  </cols>
  <sheetData>
    <row r="1" spans="1:35" ht="23.25" x14ac:dyDescent="0.35">
      <c r="A1" s="49" t="s">
        <v>28</v>
      </c>
      <c r="L1" s="2" t="s">
        <v>6</v>
      </c>
    </row>
    <row r="2" spans="1:35" ht="20.25" x14ac:dyDescent="0.3">
      <c r="B2" s="3" t="s">
        <v>0</v>
      </c>
      <c r="C2" s="3" t="s">
        <v>1</v>
      </c>
      <c r="D2" s="8" t="s">
        <v>7</v>
      </c>
      <c r="E2" s="7" t="s">
        <v>8</v>
      </c>
      <c r="F2" s="4" t="s">
        <v>2</v>
      </c>
      <c r="G2" s="3" t="s">
        <v>3</v>
      </c>
      <c r="H2" s="14" t="s">
        <v>9</v>
      </c>
      <c r="I2" s="15" t="s">
        <v>10</v>
      </c>
      <c r="L2" s="5" t="s">
        <v>4</v>
      </c>
      <c r="N2" s="28">
        <v>200</v>
      </c>
      <c r="S2" s="24" t="s">
        <v>17</v>
      </c>
      <c r="T2" s="24"/>
      <c r="U2" s="24"/>
      <c r="V2" s="24"/>
      <c r="W2" s="24"/>
      <c r="X2" s="25" t="s">
        <v>12</v>
      </c>
      <c r="Y2" s="29">
        <v>-1</v>
      </c>
      <c r="Z2" s="36">
        <f>3+Y2</f>
        <v>2</v>
      </c>
      <c r="AC2" s="26"/>
      <c r="AD2" s="26"/>
      <c r="AE2" s="26"/>
      <c r="AF2" s="48" t="s">
        <v>27</v>
      </c>
      <c r="AG2" s="27" t="s">
        <v>13</v>
      </c>
      <c r="AH2" s="30">
        <v>3</v>
      </c>
      <c r="AI2" s="36">
        <f>AH2+3</f>
        <v>6</v>
      </c>
    </row>
    <row r="3" spans="1:35" ht="20.25" x14ac:dyDescent="0.3">
      <c r="A3">
        <v>1</v>
      </c>
      <c r="B3">
        <f t="shared" ref="B3:B34" si="0">$N$2+C3*$N$3</f>
        <v>170.59999999999997</v>
      </c>
      <c r="C3">
        <f t="shared" ref="C3" si="1">C4-0.06</f>
        <v>-2.9400000000000022</v>
      </c>
      <c r="D3" s="9">
        <f t="shared" ref="D3:D34" si="2">NORMDIST(B3,$N$2,$N$3,FALSE)</f>
        <v>5.2963438653109627E-4</v>
      </c>
      <c r="E3" s="10">
        <f t="shared" ref="E3:E34" si="3">NORMDIST(B3,$N$2,$N$3,TRUE)</f>
        <v>1.6410612341569767E-3</v>
      </c>
      <c r="F3" s="31">
        <f t="shared" ref="F3" si="4">NORMDIST(C3,0,1,0)</f>
        <v>5.2963438653109828E-3</v>
      </c>
      <c r="G3" s="11">
        <f t="shared" ref="G3" si="5">NORMSDIST(C3)</f>
        <v>1.6410612341569829E-3</v>
      </c>
      <c r="H3" s="12">
        <f t="shared" ref="H3:H34" si="6">IF($Y$2&gt;=$C3,$F3,0)</f>
        <v>5.2963438653109828E-3</v>
      </c>
      <c r="I3" s="13">
        <f t="shared" ref="I3:I34" si="7">IF($AH$2&lt;=$C3,$F3,0)</f>
        <v>0</v>
      </c>
      <c r="L3" t="s">
        <v>5</v>
      </c>
      <c r="N3" s="28">
        <v>10</v>
      </c>
      <c r="W3" s="32" t="s">
        <v>14</v>
      </c>
      <c r="X3" s="33">
        <f>NORMSDIST(Y2)</f>
        <v>0.15865525393145699</v>
      </c>
      <c r="AF3" s="34" t="s">
        <v>15</v>
      </c>
      <c r="AG3" s="35">
        <f>NORMSDIST(AH2)</f>
        <v>0.9986501019683699</v>
      </c>
    </row>
    <row r="4" spans="1:35" ht="16.5" customHeight="1" x14ac:dyDescent="0.25">
      <c r="A4">
        <v>2</v>
      </c>
      <c r="B4">
        <f t="shared" si="0"/>
        <v>171.2</v>
      </c>
      <c r="C4">
        <f t="shared" ref="C4:C50" si="8">C5-0.06</f>
        <v>-2.8800000000000021</v>
      </c>
      <c r="D4" s="9">
        <f t="shared" si="2"/>
        <v>6.306726396265905E-4</v>
      </c>
      <c r="E4" s="10">
        <f t="shared" si="3"/>
        <v>1.988375854894313E-3</v>
      </c>
      <c r="F4" s="31">
        <f t="shared" ref="F4:F50" si="9">NORMDIST(C4,0,1,0)</f>
        <v>6.3067263962658885E-3</v>
      </c>
      <c r="G4" s="11">
        <f t="shared" ref="G4:G50" si="10">NORMSDIST(C4)</f>
        <v>1.9883758548943095E-3</v>
      </c>
      <c r="H4" s="12">
        <f t="shared" si="6"/>
        <v>6.3067263962658885E-3</v>
      </c>
      <c r="I4" s="13">
        <f t="shared" si="7"/>
        <v>0</v>
      </c>
      <c r="L4" s="47" t="s">
        <v>25</v>
      </c>
      <c r="W4" s="32"/>
      <c r="X4" s="33"/>
      <c r="AF4" s="34"/>
      <c r="AG4" s="35"/>
    </row>
    <row r="5" spans="1:35" x14ac:dyDescent="0.2">
      <c r="A5">
        <v>3</v>
      </c>
      <c r="B5">
        <f t="shared" si="0"/>
        <v>171.79999999999998</v>
      </c>
      <c r="C5">
        <f t="shared" si="8"/>
        <v>-2.8200000000000021</v>
      </c>
      <c r="D5" s="9">
        <f t="shared" si="2"/>
        <v>7.482872525780527E-4</v>
      </c>
      <c r="E5" s="10">
        <f t="shared" si="3"/>
        <v>2.4011824741892382E-3</v>
      </c>
      <c r="F5" s="31">
        <f t="shared" si="9"/>
        <v>7.482872525780517E-3</v>
      </c>
      <c r="G5" s="11">
        <f t="shared" si="10"/>
        <v>2.4011824741892352E-3</v>
      </c>
      <c r="H5" s="12">
        <f t="shared" si="6"/>
        <v>7.482872525780517E-3</v>
      </c>
      <c r="I5" s="13">
        <f t="shared" si="7"/>
        <v>0</v>
      </c>
    </row>
    <row r="6" spans="1:35" x14ac:dyDescent="0.2">
      <c r="A6">
        <v>4</v>
      </c>
      <c r="B6">
        <f t="shared" si="0"/>
        <v>172.39999999999998</v>
      </c>
      <c r="C6">
        <f t="shared" si="8"/>
        <v>-2.760000000000002</v>
      </c>
      <c r="D6" s="9">
        <f t="shared" si="2"/>
        <v>8.8464543982371628E-4</v>
      </c>
      <c r="E6" s="10">
        <f t="shared" si="3"/>
        <v>2.8900680762261213E-3</v>
      </c>
      <c r="F6" s="31">
        <f t="shared" si="9"/>
        <v>8.846454398237176E-3</v>
      </c>
      <c r="G6" s="11">
        <f t="shared" si="10"/>
        <v>2.890068076226127E-3</v>
      </c>
      <c r="H6" s="12">
        <f t="shared" si="6"/>
        <v>8.846454398237176E-3</v>
      </c>
      <c r="I6" s="13">
        <f t="shared" si="7"/>
        <v>0</v>
      </c>
    </row>
    <row r="7" spans="1:35" x14ac:dyDescent="0.2">
      <c r="A7">
        <v>5</v>
      </c>
      <c r="B7">
        <f t="shared" si="0"/>
        <v>172.99999999999997</v>
      </c>
      <c r="C7">
        <f t="shared" si="8"/>
        <v>-2.700000000000002</v>
      </c>
      <c r="D7" s="9">
        <f t="shared" si="2"/>
        <v>1.0420934814422515E-3</v>
      </c>
      <c r="E7" s="10">
        <f t="shared" si="3"/>
        <v>3.4669738030406357E-3</v>
      </c>
      <c r="F7" s="31">
        <f t="shared" si="9"/>
        <v>1.042093481442254E-2</v>
      </c>
      <c r="G7" s="11">
        <f t="shared" si="10"/>
        <v>3.4669738030406456E-3</v>
      </c>
      <c r="H7" s="12">
        <f t="shared" si="6"/>
        <v>1.042093481442254E-2</v>
      </c>
      <c r="I7" s="13">
        <f t="shared" si="7"/>
        <v>0</v>
      </c>
    </row>
    <row r="8" spans="1:35" x14ac:dyDescent="0.2">
      <c r="A8">
        <v>6</v>
      </c>
      <c r="B8">
        <f t="shared" si="0"/>
        <v>173.59999999999997</v>
      </c>
      <c r="C8">
        <f t="shared" si="8"/>
        <v>-2.6400000000000019</v>
      </c>
      <c r="D8" s="9">
        <f t="shared" si="2"/>
        <v>1.2231526351277871E-3</v>
      </c>
      <c r="E8" s="10">
        <f t="shared" si="3"/>
        <v>4.1453013610359968E-3</v>
      </c>
      <c r="F8" s="31">
        <f t="shared" si="9"/>
        <v>1.2231526351277911E-2</v>
      </c>
      <c r="G8" s="11">
        <f t="shared" si="10"/>
        <v>4.1453013610360176E-3</v>
      </c>
      <c r="H8" s="12">
        <f t="shared" si="6"/>
        <v>1.2231526351277911E-2</v>
      </c>
      <c r="I8" s="13">
        <f t="shared" si="7"/>
        <v>0</v>
      </c>
    </row>
    <row r="9" spans="1:35" x14ac:dyDescent="0.2">
      <c r="A9">
        <v>7</v>
      </c>
      <c r="B9">
        <f t="shared" si="0"/>
        <v>174.2</v>
      </c>
      <c r="C9">
        <f t="shared" si="8"/>
        <v>-2.5800000000000018</v>
      </c>
      <c r="D9" s="9">
        <f t="shared" si="2"/>
        <v>1.4305108994149658E-3</v>
      </c>
      <c r="E9" s="10">
        <f t="shared" si="3"/>
        <v>4.9400157577706291E-3</v>
      </c>
      <c r="F9" s="31">
        <f t="shared" si="9"/>
        <v>1.4305108994149626E-2</v>
      </c>
      <c r="G9" s="11">
        <f t="shared" si="10"/>
        <v>4.9400157577706169E-3</v>
      </c>
      <c r="H9" s="12">
        <f t="shared" si="6"/>
        <v>1.4305108994149626E-2</v>
      </c>
      <c r="I9" s="13">
        <f t="shared" si="7"/>
        <v>0</v>
      </c>
    </row>
    <row r="10" spans="1:35" x14ac:dyDescent="0.2">
      <c r="A10">
        <v>8</v>
      </c>
      <c r="B10">
        <f t="shared" si="0"/>
        <v>174.79999999999998</v>
      </c>
      <c r="C10">
        <f t="shared" si="8"/>
        <v>-2.5200000000000018</v>
      </c>
      <c r="D10" s="9">
        <f t="shared" si="2"/>
        <v>1.6670100837380985E-3</v>
      </c>
      <c r="E10" s="10">
        <f t="shared" si="3"/>
        <v>5.8677417153325312E-3</v>
      </c>
      <c r="F10" s="31">
        <f t="shared" si="9"/>
        <v>1.6670100837380984E-2</v>
      </c>
      <c r="G10" s="11">
        <f t="shared" si="10"/>
        <v>5.8677417153325312E-3</v>
      </c>
      <c r="H10" s="12">
        <f t="shared" si="6"/>
        <v>1.6670100837380984E-2</v>
      </c>
      <c r="I10" s="13">
        <f t="shared" si="7"/>
        <v>0</v>
      </c>
    </row>
    <row r="11" spans="1:35" x14ac:dyDescent="0.2">
      <c r="A11">
        <v>9</v>
      </c>
      <c r="B11">
        <f t="shared" si="0"/>
        <v>175.39999999999998</v>
      </c>
      <c r="C11">
        <f t="shared" si="8"/>
        <v>-2.4600000000000017</v>
      </c>
      <c r="D11" s="9">
        <f t="shared" si="2"/>
        <v>1.9356276731736851E-3</v>
      </c>
      <c r="E11" s="10">
        <f t="shared" si="3"/>
        <v>6.9468507886242675E-3</v>
      </c>
      <c r="F11" s="31">
        <f t="shared" si="9"/>
        <v>1.9356276731736878E-2</v>
      </c>
      <c r="G11" s="11">
        <f t="shared" si="10"/>
        <v>6.9468507886242814E-3</v>
      </c>
      <c r="H11" s="12">
        <f t="shared" si="6"/>
        <v>1.9356276731736878E-2</v>
      </c>
      <c r="I11" s="13">
        <f t="shared" si="7"/>
        <v>0</v>
      </c>
    </row>
    <row r="12" spans="1:35" x14ac:dyDescent="0.2">
      <c r="A12">
        <v>10</v>
      </c>
      <c r="B12">
        <f t="shared" si="0"/>
        <v>175.99999999999997</v>
      </c>
      <c r="C12">
        <f t="shared" si="8"/>
        <v>-2.4000000000000017</v>
      </c>
      <c r="D12" s="9">
        <f t="shared" si="2"/>
        <v>2.2394530294842733E-3</v>
      </c>
      <c r="E12" s="10">
        <f t="shared" si="3"/>
        <v>8.19753592459606E-3</v>
      </c>
      <c r="F12" s="31">
        <f t="shared" si="9"/>
        <v>2.2394530294842813E-2</v>
      </c>
      <c r="G12" s="11">
        <f t="shared" si="10"/>
        <v>8.1975359245960878E-3</v>
      </c>
      <c r="H12" s="12">
        <f t="shared" si="6"/>
        <v>2.2394530294842813E-2</v>
      </c>
      <c r="I12" s="13">
        <f t="shared" si="7"/>
        <v>0</v>
      </c>
    </row>
    <row r="13" spans="1:35" x14ac:dyDescent="0.2">
      <c r="A13">
        <v>11</v>
      </c>
      <c r="B13">
        <f t="shared" si="0"/>
        <v>176.6</v>
      </c>
      <c r="C13">
        <f t="shared" si="8"/>
        <v>-2.3400000000000016</v>
      </c>
      <c r="D13" s="9">
        <f t="shared" si="2"/>
        <v>2.5816575471587638E-3</v>
      </c>
      <c r="E13" s="10">
        <f t="shared" si="3"/>
        <v>9.6418699453583064E-3</v>
      </c>
      <c r="F13" s="31">
        <f t="shared" si="9"/>
        <v>2.5816575471587579E-2</v>
      </c>
      <c r="G13" s="11">
        <f t="shared" si="10"/>
        <v>9.6418699453582821E-3</v>
      </c>
      <c r="H13" s="12">
        <f t="shared" si="6"/>
        <v>2.5816575471587579E-2</v>
      </c>
      <c r="I13" s="13">
        <f t="shared" si="7"/>
        <v>0</v>
      </c>
    </row>
    <row r="14" spans="1:35" x14ac:dyDescent="0.2">
      <c r="A14">
        <v>12</v>
      </c>
      <c r="B14">
        <f t="shared" si="0"/>
        <v>177.2</v>
      </c>
      <c r="C14">
        <f t="shared" si="8"/>
        <v>-2.2800000000000016</v>
      </c>
      <c r="D14" s="9">
        <f t="shared" si="2"/>
        <v>2.9654584847341203E-3</v>
      </c>
      <c r="E14" s="10">
        <f t="shared" si="3"/>
        <v>1.1303844238552753E-2</v>
      </c>
      <c r="F14" s="31">
        <f t="shared" si="9"/>
        <v>2.965458484734116E-2</v>
      </c>
      <c r="G14" s="11">
        <f t="shared" si="10"/>
        <v>1.1303844238552744E-2</v>
      </c>
      <c r="H14" s="12">
        <f t="shared" si="6"/>
        <v>2.965458484734116E-2</v>
      </c>
      <c r="I14" s="13">
        <f t="shared" si="7"/>
        <v>0</v>
      </c>
    </row>
    <row r="15" spans="1:35" x14ac:dyDescent="0.2">
      <c r="A15">
        <v>13</v>
      </c>
      <c r="B15">
        <f t="shared" si="0"/>
        <v>177.79999999999998</v>
      </c>
      <c r="C15">
        <f t="shared" si="8"/>
        <v>-2.2200000000000015</v>
      </c>
      <c r="D15" s="9">
        <f t="shared" si="2"/>
        <v>3.3940763182449081E-3</v>
      </c>
      <c r="E15" s="10">
        <f t="shared" si="3"/>
        <v>1.3209383807256218E-2</v>
      </c>
      <c r="F15" s="31">
        <f t="shared" si="9"/>
        <v>3.3940763182449075E-2</v>
      </c>
      <c r="G15" s="11">
        <f t="shared" si="10"/>
        <v>1.3209383807256218E-2</v>
      </c>
      <c r="H15" s="12">
        <f t="shared" si="6"/>
        <v>3.3940763182449075E-2</v>
      </c>
      <c r="I15" s="13">
        <f t="shared" si="7"/>
        <v>0</v>
      </c>
    </row>
    <row r="16" spans="1:35" x14ac:dyDescent="0.2">
      <c r="A16">
        <v>14</v>
      </c>
      <c r="B16">
        <f t="shared" si="0"/>
        <v>178.39999999999998</v>
      </c>
      <c r="C16">
        <f t="shared" si="8"/>
        <v>-2.1600000000000015</v>
      </c>
      <c r="D16" s="9">
        <f t="shared" si="2"/>
        <v>3.8706856147455418E-3</v>
      </c>
      <c r="E16" s="10">
        <f t="shared" si="3"/>
        <v>1.5386334783925357E-2</v>
      </c>
      <c r="F16" s="31">
        <f t="shared" si="9"/>
        <v>3.870685614745549E-2</v>
      </c>
      <c r="G16" s="11">
        <f t="shared" si="10"/>
        <v>1.5386334783925388E-2</v>
      </c>
      <c r="H16" s="12">
        <f t="shared" si="6"/>
        <v>3.870685614745549E-2</v>
      </c>
      <c r="I16" s="13">
        <f t="shared" si="7"/>
        <v>0</v>
      </c>
    </row>
    <row r="17" spans="1:40" s="1" customFormat="1" x14ac:dyDescent="0.2">
      <c r="A17">
        <v>15</v>
      </c>
      <c r="B17">
        <f t="shared" si="0"/>
        <v>179</v>
      </c>
      <c r="C17">
        <f t="shared" si="8"/>
        <v>-2.1000000000000014</v>
      </c>
      <c r="D17" s="9">
        <f t="shared" si="2"/>
        <v>4.3983595980427196E-3</v>
      </c>
      <c r="E17" s="10">
        <f t="shared" si="3"/>
        <v>1.7864420562816546E-2</v>
      </c>
      <c r="F17" s="31">
        <f t="shared" si="9"/>
        <v>4.3983595980427052E-2</v>
      </c>
      <c r="G17" s="11">
        <f t="shared" si="10"/>
        <v>1.7864420562816487E-2</v>
      </c>
      <c r="H17" s="12">
        <f t="shared" si="6"/>
        <v>4.3983595980427052E-2</v>
      </c>
      <c r="I17" s="13">
        <f t="shared" si="7"/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40" x14ac:dyDescent="0.2">
      <c r="A18">
        <v>16</v>
      </c>
      <c r="B18">
        <f t="shared" si="0"/>
        <v>179.6</v>
      </c>
      <c r="C18">
        <f t="shared" si="8"/>
        <v>-2.0400000000000014</v>
      </c>
      <c r="D18" s="9">
        <f t="shared" si="2"/>
        <v>4.9800087735070728E-3</v>
      </c>
      <c r="E18" s="10">
        <f t="shared" si="3"/>
        <v>2.0675162866070018E-2</v>
      </c>
      <c r="F18" s="31">
        <f t="shared" si="9"/>
        <v>4.9800087735070636E-2</v>
      </c>
      <c r="G18" s="11">
        <f t="shared" si="10"/>
        <v>2.0675162866069973E-2</v>
      </c>
      <c r="H18" s="12">
        <f t="shared" si="6"/>
        <v>4.9800087735070636E-2</v>
      </c>
      <c r="I18" s="13">
        <f t="shared" si="7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0" x14ac:dyDescent="0.2">
      <c r="A19">
        <v>17</v>
      </c>
      <c r="B19">
        <f t="shared" si="0"/>
        <v>180.2</v>
      </c>
      <c r="C19">
        <f t="shared" si="8"/>
        <v>-1.9800000000000013</v>
      </c>
      <c r="D19" s="9">
        <f t="shared" si="2"/>
        <v>5.6183141903867915E-3</v>
      </c>
      <c r="E19" s="10">
        <f t="shared" si="3"/>
        <v>2.3851764341508451E-2</v>
      </c>
      <c r="F19" s="31">
        <f t="shared" si="9"/>
        <v>5.6183141903867896E-2</v>
      </c>
      <c r="G19" s="11">
        <f t="shared" si="10"/>
        <v>2.3851764341508451E-2</v>
      </c>
      <c r="H19" s="12">
        <f t="shared" si="6"/>
        <v>5.6183141903867896E-2</v>
      </c>
      <c r="I19" s="13">
        <f t="shared" si="7"/>
        <v>0</v>
      </c>
    </row>
    <row r="20" spans="1:40" ht="15" x14ac:dyDescent="0.25">
      <c r="A20">
        <v>18</v>
      </c>
      <c r="B20">
        <f t="shared" si="0"/>
        <v>180.79999999999998</v>
      </c>
      <c r="C20">
        <f t="shared" si="8"/>
        <v>-1.9200000000000013</v>
      </c>
      <c r="D20" s="9">
        <f t="shared" si="2"/>
        <v>6.3156561435198447E-3</v>
      </c>
      <c r="E20" s="10">
        <f t="shared" si="3"/>
        <v>2.7428949703836691E-2</v>
      </c>
      <c r="F20" s="31">
        <f t="shared" si="9"/>
        <v>6.3156561435198502E-2</v>
      </c>
      <c r="G20" s="11">
        <f t="shared" si="10"/>
        <v>2.742894970383673E-2</v>
      </c>
      <c r="H20" s="12">
        <f t="shared" si="6"/>
        <v>6.3156561435198502E-2</v>
      </c>
      <c r="I20" s="13">
        <f t="shared" si="7"/>
        <v>0</v>
      </c>
      <c r="L20" s="47" t="s">
        <v>26</v>
      </c>
      <c r="AL20" s="20"/>
      <c r="AM20" s="20"/>
      <c r="AN20" s="20"/>
    </row>
    <row r="21" spans="1:40" x14ac:dyDescent="0.2">
      <c r="A21">
        <v>19</v>
      </c>
      <c r="B21">
        <f t="shared" si="0"/>
        <v>181.39999999999998</v>
      </c>
      <c r="C21">
        <f t="shared" si="8"/>
        <v>-1.8600000000000012</v>
      </c>
      <c r="D21" s="9">
        <f t="shared" si="2"/>
        <v>7.0740393456983092E-3</v>
      </c>
      <c r="E21" s="10">
        <f t="shared" si="3"/>
        <v>3.1442762980752541E-2</v>
      </c>
      <c r="F21" s="31">
        <f t="shared" si="9"/>
        <v>7.0740393456983228E-2</v>
      </c>
      <c r="G21" s="11">
        <f t="shared" si="10"/>
        <v>3.144276298075261E-2</v>
      </c>
      <c r="H21" s="12">
        <f t="shared" si="6"/>
        <v>7.0740393456983228E-2</v>
      </c>
      <c r="I21" s="13">
        <f t="shared" si="7"/>
        <v>0</v>
      </c>
      <c r="R21" s="20"/>
      <c r="S21" s="19" t="s">
        <v>11</v>
      </c>
      <c r="T21" s="20"/>
      <c r="U21" s="20"/>
      <c r="V21" s="20">
        <f>$N$2-$N$3*2</f>
        <v>180</v>
      </c>
      <c r="Y21" s="23">
        <f>$N$2-$N$3</f>
        <v>190</v>
      </c>
      <c r="Z21" s="20"/>
      <c r="AA21" s="45">
        <f>B52</f>
        <v>200</v>
      </c>
      <c r="AB21" s="20"/>
      <c r="AC21" s="20"/>
      <c r="AD21" s="23">
        <f>$N$2+$N$3</f>
        <v>210</v>
      </c>
      <c r="AE21" s="20"/>
      <c r="AF21" s="19">
        <f>$N$2+$N$3*2</f>
        <v>220</v>
      </c>
      <c r="AG21" s="20"/>
      <c r="AH21" s="20"/>
      <c r="AI21" s="20"/>
      <c r="AJ21" s="20"/>
      <c r="AK21" s="20"/>
    </row>
    <row r="22" spans="1:40" x14ac:dyDescent="0.2">
      <c r="A22">
        <v>20</v>
      </c>
      <c r="B22">
        <f t="shared" si="0"/>
        <v>182</v>
      </c>
      <c r="C22">
        <f t="shared" si="8"/>
        <v>-1.8000000000000012</v>
      </c>
      <c r="D22" s="9">
        <f t="shared" si="2"/>
        <v>7.8950158300894139E-3</v>
      </c>
      <c r="E22" s="10">
        <f t="shared" si="3"/>
        <v>3.5930319112925789E-2</v>
      </c>
      <c r="F22" s="31">
        <f t="shared" si="9"/>
        <v>7.8950158300893997E-2</v>
      </c>
      <c r="G22" s="11">
        <f t="shared" si="10"/>
        <v>3.5930319112925713E-2</v>
      </c>
      <c r="H22" s="12">
        <f t="shared" si="6"/>
        <v>7.8950158300893997E-2</v>
      </c>
      <c r="I22" s="13">
        <f t="shared" si="7"/>
        <v>0</v>
      </c>
    </row>
    <row r="23" spans="1:40" x14ac:dyDescent="0.2">
      <c r="A23">
        <v>21</v>
      </c>
      <c r="B23">
        <f t="shared" si="0"/>
        <v>182.6</v>
      </c>
      <c r="C23">
        <f t="shared" si="8"/>
        <v>-1.7400000000000011</v>
      </c>
      <c r="D23" s="9">
        <f t="shared" si="2"/>
        <v>8.7796070610905528E-3</v>
      </c>
      <c r="E23" s="10">
        <f t="shared" si="3"/>
        <v>4.0929508978807289E-2</v>
      </c>
      <c r="F23" s="31">
        <f t="shared" si="9"/>
        <v>8.7796070610905469E-2</v>
      </c>
      <c r="G23" s="11">
        <f t="shared" si="10"/>
        <v>4.0929508978807275E-2</v>
      </c>
      <c r="H23" s="12">
        <f t="shared" si="6"/>
        <v>8.7796070610905469E-2</v>
      </c>
      <c r="I23" s="13">
        <f t="shared" si="7"/>
        <v>0</v>
      </c>
    </row>
    <row r="24" spans="1:40" x14ac:dyDescent="0.2">
      <c r="A24">
        <v>22</v>
      </c>
      <c r="B24">
        <f t="shared" si="0"/>
        <v>183.2</v>
      </c>
      <c r="C24">
        <f t="shared" si="8"/>
        <v>-1.680000000000001</v>
      </c>
      <c r="D24" s="9">
        <f t="shared" si="2"/>
        <v>9.7282269331467313E-3</v>
      </c>
      <c r="E24" s="10">
        <f t="shared" si="3"/>
        <v>4.6478657863719915E-2</v>
      </c>
      <c r="F24" s="31">
        <f t="shared" si="9"/>
        <v>9.728226933146733E-2</v>
      </c>
      <c r="G24" s="11">
        <f t="shared" si="10"/>
        <v>4.6478657863719915E-2</v>
      </c>
      <c r="H24" s="12">
        <f t="shared" si="6"/>
        <v>9.728226933146733E-2</v>
      </c>
      <c r="I24" s="13">
        <f t="shared" si="7"/>
        <v>0</v>
      </c>
    </row>
    <row r="25" spans="1:40" x14ac:dyDescent="0.2">
      <c r="A25">
        <v>23</v>
      </c>
      <c r="B25">
        <f t="shared" si="0"/>
        <v>183.79999999999998</v>
      </c>
      <c r="C25">
        <f t="shared" si="8"/>
        <v>-1.620000000000001</v>
      </c>
      <c r="D25" s="9">
        <f t="shared" si="2"/>
        <v>1.0740607511348352E-2</v>
      </c>
      <c r="E25" s="10">
        <f t="shared" si="3"/>
        <v>5.2616138454251886E-2</v>
      </c>
      <c r="F25" s="31">
        <f t="shared" si="9"/>
        <v>0.10740607511348366</v>
      </c>
      <c r="G25" s="11">
        <f t="shared" si="10"/>
        <v>5.2616138454251948E-2</v>
      </c>
      <c r="H25" s="12">
        <f t="shared" si="6"/>
        <v>0.10740607511348366</v>
      </c>
      <c r="I25" s="13">
        <f t="shared" si="7"/>
        <v>0</v>
      </c>
    </row>
    <row r="26" spans="1:40" x14ac:dyDescent="0.2">
      <c r="A26">
        <v>24</v>
      </c>
      <c r="B26">
        <f t="shared" si="0"/>
        <v>184.39999999999998</v>
      </c>
      <c r="C26">
        <f t="shared" si="8"/>
        <v>-1.5600000000000009</v>
      </c>
      <c r="D26" s="9">
        <f t="shared" si="2"/>
        <v>1.1815729505958186E-2</v>
      </c>
      <c r="E26" s="10">
        <f t="shared" si="3"/>
        <v>5.937994059479277E-2</v>
      </c>
      <c r="F26" s="31">
        <f t="shared" si="9"/>
        <v>0.11815729505958211</v>
      </c>
      <c r="G26" s="11">
        <f t="shared" si="10"/>
        <v>5.9379940594792902E-2</v>
      </c>
      <c r="H26" s="12">
        <f t="shared" si="6"/>
        <v>0.11815729505958211</v>
      </c>
      <c r="I26" s="13">
        <f t="shared" si="7"/>
        <v>0</v>
      </c>
    </row>
    <row r="27" spans="1:40" x14ac:dyDescent="0.2">
      <c r="A27">
        <v>25</v>
      </c>
      <c r="B27">
        <f t="shared" si="0"/>
        <v>185</v>
      </c>
      <c r="C27">
        <f t="shared" si="8"/>
        <v>-1.5000000000000009</v>
      </c>
      <c r="D27" s="9">
        <f t="shared" si="2"/>
        <v>1.2951759566589173E-2</v>
      </c>
      <c r="E27" s="10">
        <f t="shared" si="3"/>
        <v>6.6807201268858057E-2</v>
      </c>
      <c r="F27" s="31">
        <f t="shared" si="9"/>
        <v>0.12951759566589155</v>
      </c>
      <c r="G27" s="11">
        <f t="shared" si="10"/>
        <v>6.6807201268857905E-2</v>
      </c>
      <c r="H27" s="12">
        <f t="shared" si="6"/>
        <v>0.12951759566589155</v>
      </c>
      <c r="I27" s="13">
        <f t="shared" si="7"/>
        <v>0</v>
      </c>
    </row>
    <row r="28" spans="1:40" x14ac:dyDescent="0.2">
      <c r="A28">
        <v>26</v>
      </c>
      <c r="B28">
        <f t="shared" si="0"/>
        <v>185.6</v>
      </c>
      <c r="C28">
        <f t="shared" si="8"/>
        <v>-1.4400000000000008</v>
      </c>
      <c r="D28" s="9">
        <f t="shared" si="2"/>
        <v>1.4145996522483868E-2</v>
      </c>
      <c r="E28" s="10">
        <f t="shared" si="3"/>
        <v>7.4933699534326922E-2</v>
      </c>
      <c r="F28" s="31">
        <f t="shared" si="9"/>
        <v>0.14145996522483861</v>
      </c>
      <c r="G28" s="11">
        <f t="shared" si="10"/>
        <v>7.4933699534326922E-2</v>
      </c>
      <c r="H28" s="12">
        <f t="shared" si="6"/>
        <v>0.14145996522483861</v>
      </c>
      <c r="I28" s="13">
        <f t="shared" si="7"/>
        <v>0</v>
      </c>
    </row>
    <row r="29" spans="1:40" x14ac:dyDescent="0.2">
      <c r="A29">
        <v>27</v>
      </c>
      <c r="B29">
        <f t="shared" si="0"/>
        <v>186.2</v>
      </c>
      <c r="C29">
        <f t="shared" si="8"/>
        <v>-1.3800000000000008</v>
      </c>
      <c r="D29" s="9">
        <f t="shared" si="2"/>
        <v>1.5394828676263345E-2</v>
      </c>
      <c r="E29" s="10">
        <f t="shared" si="3"/>
        <v>8.379332241501404E-2</v>
      </c>
      <c r="F29" s="31">
        <f t="shared" si="9"/>
        <v>0.15394828676263353</v>
      </c>
      <c r="G29" s="11">
        <f t="shared" si="10"/>
        <v>8.3793322415014096E-2</v>
      </c>
      <c r="H29" s="12">
        <f t="shared" si="6"/>
        <v>0.15394828676263353</v>
      </c>
      <c r="I29" s="13">
        <f t="shared" si="7"/>
        <v>0</v>
      </c>
    </row>
    <row r="30" spans="1:40" x14ac:dyDescent="0.2">
      <c r="A30">
        <v>28</v>
      </c>
      <c r="B30">
        <f t="shared" si="0"/>
        <v>186.79999999999998</v>
      </c>
      <c r="C30">
        <f t="shared" si="8"/>
        <v>-1.3200000000000007</v>
      </c>
      <c r="D30" s="9">
        <f t="shared" si="2"/>
        <v>1.6693704174171348E-2</v>
      </c>
      <c r="E30" s="10">
        <f t="shared" si="3"/>
        <v>9.341750899347151E-2</v>
      </c>
      <c r="F30" s="31">
        <f t="shared" si="9"/>
        <v>0.16693704174171367</v>
      </c>
      <c r="G30" s="11">
        <f t="shared" si="10"/>
        <v>9.3417508993471676E-2</v>
      </c>
      <c r="H30" s="12">
        <f t="shared" si="6"/>
        <v>0.16693704174171367</v>
      </c>
      <c r="I30" s="13">
        <f t="shared" si="7"/>
        <v>0</v>
      </c>
    </row>
    <row r="31" spans="1:40" x14ac:dyDescent="0.2">
      <c r="A31">
        <v>29</v>
      </c>
      <c r="B31">
        <f t="shared" si="0"/>
        <v>187.4</v>
      </c>
      <c r="C31">
        <f t="shared" si="8"/>
        <v>-1.2600000000000007</v>
      </c>
      <c r="D31" s="9">
        <f t="shared" si="2"/>
        <v>1.803711632270805E-2</v>
      </c>
      <c r="E31" s="10">
        <f t="shared" si="3"/>
        <v>0.10383468112130051</v>
      </c>
      <c r="F31" s="31">
        <f t="shared" si="9"/>
        <v>0.18037116322708019</v>
      </c>
      <c r="G31" s="11">
        <f t="shared" si="10"/>
        <v>0.10383468112130027</v>
      </c>
      <c r="H31" s="12">
        <f t="shared" si="6"/>
        <v>0.18037116322708019</v>
      </c>
      <c r="I31" s="13">
        <f t="shared" si="7"/>
        <v>0</v>
      </c>
    </row>
    <row r="32" spans="1:40" x14ac:dyDescent="0.2">
      <c r="A32">
        <v>30</v>
      </c>
      <c r="B32">
        <f t="shared" si="0"/>
        <v>188</v>
      </c>
      <c r="C32">
        <f t="shared" si="8"/>
        <v>-1.2000000000000006</v>
      </c>
      <c r="D32" s="9">
        <f t="shared" si="2"/>
        <v>1.9418605498321296E-2</v>
      </c>
      <c r="E32" s="10">
        <f t="shared" si="3"/>
        <v>0.11506967022170828</v>
      </c>
      <c r="F32" s="31">
        <f t="shared" si="9"/>
        <v>0.19418605498321281</v>
      </c>
      <c r="G32" s="11">
        <f t="shared" si="10"/>
        <v>0.1150696702217081</v>
      </c>
      <c r="H32" s="12">
        <f t="shared" si="6"/>
        <v>0.19418605498321281</v>
      </c>
      <c r="I32" s="13">
        <f t="shared" si="7"/>
        <v>0</v>
      </c>
    </row>
    <row r="33" spans="1:25" x14ac:dyDescent="0.2">
      <c r="A33">
        <v>31</v>
      </c>
      <c r="B33">
        <f t="shared" si="0"/>
        <v>188.6</v>
      </c>
      <c r="C33">
        <f t="shared" si="8"/>
        <v>-1.1400000000000006</v>
      </c>
      <c r="D33" s="9">
        <f t="shared" si="2"/>
        <v>2.0830779004710823E-2</v>
      </c>
      <c r="E33" s="10">
        <f t="shared" si="3"/>
        <v>0.12714315056279812</v>
      </c>
      <c r="F33" s="31">
        <f t="shared" si="9"/>
        <v>0.20830779004710823</v>
      </c>
      <c r="G33" s="11">
        <f t="shared" si="10"/>
        <v>0.12714315056279812</v>
      </c>
      <c r="H33" s="12">
        <f t="shared" si="6"/>
        <v>0.20830779004710823</v>
      </c>
      <c r="I33" s="13">
        <f t="shared" si="7"/>
        <v>0</v>
      </c>
    </row>
    <row r="34" spans="1:25" x14ac:dyDescent="0.2">
      <c r="A34">
        <v>32</v>
      </c>
      <c r="B34">
        <f t="shared" si="0"/>
        <v>189.2</v>
      </c>
      <c r="C34">
        <f t="shared" si="8"/>
        <v>-1.0800000000000005</v>
      </c>
      <c r="D34" s="9">
        <f t="shared" si="2"/>
        <v>2.2265349875176085E-2</v>
      </c>
      <c r="E34" s="10">
        <f t="shared" si="3"/>
        <v>0.14007109008876883</v>
      </c>
      <c r="F34" s="31">
        <f t="shared" si="9"/>
        <v>0.22265349875176099</v>
      </c>
      <c r="G34" s="11">
        <f t="shared" si="10"/>
        <v>0.14007109008876895</v>
      </c>
      <c r="H34" s="12">
        <f t="shared" si="6"/>
        <v>0.22265349875176099</v>
      </c>
      <c r="I34" s="13">
        <f t="shared" si="7"/>
        <v>0</v>
      </c>
    </row>
    <row r="35" spans="1:25" x14ac:dyDescent="0.2">
      <c r="A35">
        <v>33</v>
      </c>
      <c r="B35">
        <f t="shared" ref="B35:B51" si="11">$N$2+C35*$N$3</f>
        <v>189.79999999999998</v>
      </c>
      <c r="C35">
        <f t="shared" si="8"/>
        <v>-1.0200000000000005</v>
      </c>
      <c r="D35" s="9">
        <f t="shared" ref="D35:D66" si="12">NORMDIST(B35,$N$2,$N$3,FALSE)</f>
        <v>2.3713195201937917E-2</v>
      </c>
      <c r="E35" s="10">
        <f t="shared" ref="E35:E66" si="13">NORMDIST(B35,$N$2,$N$3,TRUE)</f>
        <v>0.15386423037273442</v>
      </c>
      <c r="F35" s="31">
        <f t="shared" si="9"/>
        <v>0.23713195201937948</v>
      </c>
      <c r="G35" s="11">
        <f t="shared" si="10"/>
        <v>0.15386423037273475</v>
      </c>
      <c r="H35" s="12">
        <f t="shared" ref="H35:H66" si="14">IF($Y$2&gt;=$C35,$F35,0)</f>
        <v>0.23713195201937948</v>
      </c>
      <c r="I35" s="13">
        <f t="shared" ref="I35:I66" si="15">IF($AH$2&lt;=$C35,$F35,0)</f>
        <v>0</v>
      </c>
    </row>
    <row r="36" spans="1:25" x14ac:dyDescent="0.2">
      <c r="A36">
        <v>34</v>
      </c>
      <c r="B36">
        <f t="shared" si="11"/>
        <v>190.4</v>
      </c>
      <c r="C36">
        <f t="shared" si="8"/>
        <v>-0.96000000000000041</v>
      </c>
      <c r="D36" s="9">
        <f t="shared" si="12"/>
        <v>2.5164434109811729E-2</v>
      </c>
      <c r="E36" s="10">
        <f t="shared" si="13"/>
        <v>0.16852760746683798</v>
      </c>
      <c r="F36" s="31">
        <f t="shared" si="9"/>
        <v>0.25164434109811701</v>
      </c>
      <c r="G36" s="11">
        <f t="shared" si="10"/>
        <v>0.1685276074668377</v>
      </c>
      <c r="H36" s="12">
        <f t="shared" si="14"/>
        <v>0</v>
      </c>
      <c r="I36" s="13">
        <f t="shared" si="15"/>
        <v>0</v>
      </c>
      <c r="Y36" s="22" t="s">
        <v>16</v>
      </c>
    </row>
    <row r="37" spans="1:25" x14ac:dyDescent="0.2">
      <c r="A37">
        <v>35</v>
      </c>
      <c r="B37">
        <f t="shared" si="11"/>
        <v>191</v>
      </c>
      <c r="C37">
        <f t="shared" si="8"/>
        <v>-0.90000000000000036</v>
      </c>
      <c r="D37" s="9">
        <f t="shared" si="12"/>
        <v>2.6608524989875482E-2</v>
      </c>
      <c r="E37" s="10">
        <f t="shared" si="13"/>
        <v>0.1840601253467595</v>
      </c>
      <c r="F37" s="31">
        <f t="shared" si="9"/>
        <v>0.26608524989875476</v>
      </c>
      <c r="G37" s="11">
        <f t="shared" si="10"/>
        <v>0.18406012534675939</v>
      </c>
      <c r="H37" s="12">
        <f t="shared" si="14"/>
        <v>0</v>
      </c>
      <c r="I37" s="13">
        <f t="shared" si="15"/>
        <v>0</v>
      </c>
    </row>
    <row r="38" spans="1:25" x14ac:dyDescent="0.2">
      <c r="A38">
        <v>36</v>
      </c>
      <c r="B38">
        <f t="shared" si="11"/>
        <v>191.6</v>
      </c>
      <c r="C38">
        <f t="shared" si="8"/>
        <v>-0.8400000000000003</v>
      </c>
      <c r="D38" s="9">
        <f t="shared" si="12"/>
        <v>2.8034381083962043E-2</v>
      </c>
      <c r="E38" s="10">
        <f t="shared" si="13"/>
        <v>0.20045419326044947</v>
      </c>
      <c r="F38" s="31">
        <f t="shared" si="9"/>
        <v>0.28034381083962051</v>
      </c>
      <c r="G38" s="11">
        <f t="shared" si="10"/>
        <v>0.20045419326044961</v>
      </c>
      <c r="H38" s="12">
        <f t="shared" si="14"/>
        <v>0</v>
      </c>
      <c r="I38" s="13">
        <f t="shared" si="15"/>
        <v>0</v>
      </c>
      <c r="L38" s="21" t="s">
        <v>18</v>
      </c>
    </row>
    <row r="39" spans="1:25" x14ac:dyDescent="0.2">
      <c r="A39">
        <v>37</v>
      </c>
      <c r="B39">
        <f t="shared" si="11"/>
        <v>192.2</v>
      </c>
      <c r="C39">
        <f t="shared" si="8"/>
        <v>-0.78000000000000025</v>
      </c>
      <c r="D39" s="9">
        <f t="shared" si="12"/>
        <v>2.9430502978832485E-2</v>
      </c>
      <c r="E39" s="10">
        <f t="shared" si="13"/>
        <v>0.21769543758573276</v>
      </c>
      <c r="F39" s="31">
        <f t="shared" si="9"/>
        <v>0.29430502978832507</v>
      </c>
      <c r="G39" s="11">
        <f t="shared" si="10"/>
        <v>0.21769543758573301</v>
      </c>
      <c r="H39" s="12">
        <f t="shared" si="14"/>
        <v>0</v>
      </c>
      <c r="I39" s="13">
        <f t="shared" si="15"/>
        <v>0</v>
      </c>
      <c r="L39" s="21" t="s">
        <v>24</v>
      </c>
    </row>
    <row r="40" spans="1:25" x14ac:dyDescent="0.2">
      <c r="A40">
        <v>38</v>
      </c>
      <c r="B40">
        <f t="shared" si="11"/>
        <v>192.8</v>
      </c>
      <c r="C40">
        <f t="shared" si="8"/>
        <v>-0.7200000000000002</v>
      </c>
      <c r="D40" s="9">
        <f t="shared" si="12"/>
        <v>3.0785126046985321E-2</v>
      </c>
      <c r="E40" s="10">
        <f t="shared" si="13"/>
        <v>0.23576249777925151</v>
      </c>
      <c r="F40" s="31">
        <f t="shared" si="9"/>
        <v>0.30785126046985289</v>
      </c>
      <c r="G40" s="11">
        <f t="shared" si="10"/>
        <v>0.23576249777925107</v>
      </c>
      <c r="H40" s="12">
        <f t="shared" si="14"/>
        <v>0</v>
      </c>
      <c r="I40" s="13">
        <f t="shared" si="15"/>
        <v>0</v>
      </c>
      <c r="L40" s="21" t="s">
        <v>19</v>
      </c>
    </row>
    <row r="41" spans="1:25" x14ac:dyDescent="0.2">
      <c r="A41">
        <v>39</v>
      </c>
      <c r="B41">
        <f t="shared" si="11"/>
        <v>193.4</v>
      </c>
      <c r="C41">
        <f t="shared" si="8"/>
        <v>-0.66000000000000014</v>
      </c>
      <c r="D41" s="9">
        <f t="shared" si="12"/>
        <v>3.2086380377117259E-2</v>
      </c>
      <c r="E41" s="10">
        <f t="shared" si="13"/>
        <v>0.25462691467133625</v>
      </c>
      <c r="F41" s="31">
        <f t="shared" si="9"/>
        <v>0.32086380377117246</v>
      </c>
      <c r="G41" s="11">
        <f t="shared" si="10"/>
        <v>0.25462691467133608</v>
      </c>
      <c r="H41" s="12">
        <f t="shared" si="14"/>
        <v>0</v>
      </c>
      <c r="I41" s="13">
        <f t="shared" si="15"/>
        <v>0</v>
      </c>
      <c r="L41" s="21" t="s">
        <v>20</v>
      </c>
    </row>
    <row r="42" spans="1:25" x14ac:dyDescent="0.2">
      <c r="A42">
        <v>40</v>
      </c>
      <c r="B42">
        <f t="shared" si="11"/>
        <v>194</v>
      </c>
      <c r="C42">
        <f t="shared" si="8"/>
        <v>-0.60000000000000009</v>
      </c>
      <c r="D42" s="9">
        <f t="shared" si="12"/>
        <v>3.3322460289179963E-2</v>
      </c>
      <c r="E42" s="10">
        <f t="shared" si="13"/>
        <v>0.27425311775007355</v>
      </c>
      <c r="F42" s="31">
        <f t="shared" si="9"/>
        <v>0.33322460289179967</v>
      </c>
      <c r="G42" s="11">
        <f t="shared" si="10"/>
        <v>0.27425311775007355</v>
      </c>
      <c r="H42" s="12">
        <f t="shared" si="14"/>
        <v>0</v>
      </c>
      <c r="I42" s="13">
        <f t="shared" si="15"/>
        <v>0</v>
      </c>
      <c r="L42" s="21" t="s">
        <v>21</v>
      </c>
    </row>
    <row r="43" spans="1:25" x14ac:dyDescent="0.2">
      <c r="A43">
        <v>41</v>
      </c>
      <c r="B43">
        <f t="shared" si="11"/>
        <v>194.6</v>
      </c>
      <c r="C43">
        <f t="shared" si="8"/>
        <v>-0.54</v>
      </c>
      <c r="D43" s="9">
        <f t="shared" si="12"/>
        <v>3.448180014393333E-2</v>
      </c>
      <c r="E43" s="10">
        <f t="shared" si="13"/>
        <v>0.29459851621569783</v>
      </c>
      <c r="F43" s="31">
        <f t="shared" si="9"/>
        <v>0.34481800143933333</v>
      </c>
      <c r="G43" s="11">
        <f t="shared" si="10"/>
        <v>0.29459851621569799</v>
      </c>
      <c r="H43" s="12">
        <f t="shared" si="14"/>
        <v>0</v>
      </c>
      <c r="I43" s="13">
        <f t="shared" si="15"/>
        <v>0</v>
      </c>
      <c r="L43" s="21" t="s">
        <v>22</v>
      </c>
    </row>
    <row r="44" spans="1:25" x14ac:dyDescent="0.2">
      <c r="A44">
        <v>42</v>
      </c>
      <c r="B44">
        <f t="shared" si="11"/>
        <v>195.2</v>
      </c>
      <c r="C44">
        <f t="shared" si="8"/>
        <v>-0.48</v>
      </c>
      <c r="D44" s="9">
        <f t="shared" si="12"/>
        <v>3.5553252850599688E-2</v>
      </c>
      <c r="E44" s="10">
        <f t="shared" si="13"/>
        <v>0.31561369651622218</v>
      </c>
      <c r="F44" s="31">
        <f t="shared" si="9"/>
        <v>0.35553252850599709</v>
      </c>
      <c r="G44" s="11">
        <f t="shared" si="10"/>
        <v>0.31561369651622256</v>
      </c>
      <c r="H44" s="12">
        <f t="shared" si="14"/>
        <v>0</v>
      </c>
      <c r="I44" s="13">
        <f t="shared" si="15"/>
        <v>0</v>
      </c>
      <c r="L44" s="46" t="s">
        <v>23</v>
      </c>
    </row>
    <row r="45" spans="1:25" x14ac:dyDescent="0.2">
      <c r="A45">
        <v>43</v>
      </c>
      <c r="B45">
        <f t="shared" si="11"/>
        <v>195.8</v>
      </c>
      <c r="C45">
        <f t="shared" si="8"/>
        <v>-0.42</v>
      </c>
      <c r="D45" s="9">
        <f t="shared" si="12"/>
        <v>3.6526267262215403E-2</v>
      </c>
      <c r="E45" s="10">
        <f t="shared" si="13"/>
        <v>0.33724272684824985</v>
      </c>
      <c r="F45" s="31">
        <f t="shared" si="9"/>
        <v>0.36526267262215389</v>
      </c>
      <c r="G45" s="11">
        <f t="shared" si="10"/>
        <v>0.33724272684824952</v>
      </c>
      <c r="H45" s="12">
        <f t="shared" si="14"/>
        <v>0</v>
      </c>
      <c r="I45" s="13">
        <f t="shared" si="15"/>
        <v>0</v>
      </c>
    </row>
    <row r="46" spans="1:25" x14ac:dyDescent="0.2">
      <c r="A46">
        <v>44</v>
      </c>
      <c r="B46">
        <f t="shared" si="11"/>
        <v>196.4</v>
      </c>
      <c r="C46">
        <f t="shared" si="8"/>
        <v>-0.36</v>
      </c>
      <c r="D46" s="9">
        <f t="shared" si="12"/>
        <v>3.7391060537312844E-2</v>
      </c>
      <c r="E46" s="10">
        <f t="shared" si="13"/>
        <v>0.35942356678200899</v>
      </c>
      <c r="F46" s="31">
        <f t="shared" si="9"/>
        <v>0.37391060537312842</v>
      </c>
      <c r="G46" s="11">
        <f t="shared" si="10"/>
        <v>0.35942356678200876</v>
      </c>
      <c r="H46" s="12">
        <f t="shared" si="14"/>
        <v>0</v>
      </c>
      <c r="I46" s="13">
        <f t="shared" si="15"/>
        <v>0</v>
      </c>
    </row>
    <row r="47" spans="1:25" x14ac:dyDescent="0.2">
      <c r="A47">
        <v>45</v>
      </c>
      <c r="B47">
        <f t="shared" si="11"/>
        <v>197</v>
      </c>
      <c r="C47">
        <f t="shared" si="8"/>
        <v>-0.3</v>
      </c>
      <c r="D47" s="9">
        <f t="shared" si="12"/>
        <v>3.8138781546052408E-2</v>
      </c>
      <c r="E47" s="10">
        <f t="shared" si="13"/>
        <v>0.38208857781104733</v>
      </c>
      <c r="F47" s="31">
        <f t="shared" si="9"/>
        <v>0.38138781546052414</v>
      </c>
      <c r="G47" s="11">
        <f t="shared" si="10"/>
        <v>0.38208857781104733</v>
      </c>
      <c r="H47" s="12">
        <f t="shared" si="14"/>
        <v>0</v>
      </c>
      <c r="I47" s="13">
        <f t="shared" si="15"/>
        <v>0</v>
      </c>
    </row>
    <row r="48" spans="1:25" x14ac:dyDescent="0.2">
      <c r="A48">
        <v>46</v>
      </c>
      <c r="B48">
        <f t="shared" si="11"/>
        <v>197.6</v>
      </c>
      <c r="C48">
        <f t="shared" si="8"/>
        <v>-0.24</v>
      </c>
      <c r="D48" s="9">
        <f t="shared" si="12"/>
        <v>3.8761661512501405E-2</v>
      </c>
      <c r="E48" s="10">
        <f t="shared" si="13"/>
        <v>0.40516512830220391</v>
      </c>
      <c r="F48" s="31">
        <f t="shared" si="9"/>
        <v>0.38761661512501416</v>
      </c>
      <c r="G48" s="11">
        <f t="shared" si="10"/>
        <v>0.40516512830220414</v>
      </c>
      <c r="H48" s="12">
        <f t="shared" si="14"/>
        <v>0</v>
      </c>
      <c r="I48" s="13">
        <f t="shared" si="15"/>
        <v>0</v>
      </c>
    </row>
    <row r="49" spans="1:9" x14ac:dyDescent="0.2">
      <c r="A49">
        <v>47</v>
      </c>
      <c r="B49">
        <f t="shared" si="11"/>
        <v>198.2</v>
      </c>
      <c r="C49">
        <f t="shared" si="8"/>
        <v>-0.18</v>
      </c>
      <c r="D49" s="9">
        <f t="shared" si="12"/>
        <v>3.9253148312042879E-2</v>
      </c>
      <c r="E49" s="10">
        <f t="shared" si="13"/>
        <v>0.42857628409909881</v>
      </c>
      <c r="F49" s="31">
        <f t="shared" si="9"/>
        <v>0.3925314831204289</v>
      </c>
      <c r="G49" s="11">
        <f t="shared" si="10"/>
        <v>0.42857628409909926</v>
      </c>
      <c r="H49" s="12">
        <f t="shared" si="14"/>
        <v>0</v>
      </c>
      <c r="I49" s="13">
        <f t="shared" si="15"/>
        <v>0</v>
      </c>
    </row>
    <row r="50" spans="1:9" x14ac:dyDescent="0.2">
      <c r="A50">
        <v>48</v>
      </c>
      <c r="B50">
        <f t="shared" si="11"/>
        <v>198.8</v>
      </c>
      <c r="C50">
        <f t="shared" si="8"/>
        <v>-0.12</v>
      </c>
      <c r="D50" s="9">
        <f t="shared" si="12"/>
        <v>3.9608021179365613E-2</v>
      </c>
      <c r="E50" s="10">
        <f t="shared" si="13"/>
        <v>0.45224157397941661</v>
      </c>
      <c r="F50" s="31">
        <f t="shared" si="9"/>
        <v>0.3960802117936561</v>
      </c>
      <c r="G50" s="11">
        <f t="shared" si="10"/>
        <v>0.45224157397941611</v>
      </c>
      <c r="H50" s="12">
        <f t="shared" si="14"/>
        <v>0</v>
      </c>
      <c r="I50" s="13">
        <f t="shared" si="15"/>
        <v>0</v>
      </c>
    </row>
    <row r="51" spans="1:9" x14ac:dyDescent="0.2">
      <c r="A51">
        <v>49</v>
      </c>
      <c r="B51">
        <f t="shared" si="11"/>
        <v>199.4</v>
      </c>
      <c r="C51">
        <f>C52-0.06</f>
        <v>-0.06</v>
      </c>
      <c r="D51" s="9">
        <f t="shared" si="12"/>
        <v>3.9822483019560692E-2</v>
      </c>
      <c r="E51" s="10">
        <f t="shared" si="13"/>
        <v>0.47607781734589338</v>
      </c>
      <c r="F51" s="31">
        <f>NORMDIST(C51,0,1,0)</f>
        <v>0.39822483019560695</v>
      </c>
      <c r="G51" s="11">
        <f>NORMSDIST(C51)</f>
        <v>0.47607781734589316</v>
      </c>
      <c r="H51" s="12">
        <f t="shared" si="14"/>
        <v>0</v>
      </c>
      <c r="I51" s="13">
        <f t="shared" si="15"/>
        <v>0</v>
      </c>
    </row>
    <row r="52" spans="1:9" x14ac:dyDescent="0.2">
      <c r="A52" s="37">
        <v>50</v>
      </c>
      <c r="B52" s="38">
        <f>N2</f>
        <v>200</v>
      </c>
      <c r="C52" s="38">
        <f>(B52-$N$2)/$N$3</f>
        <v>0</v>
      </c>
      <c r="D52" s="39">
        <f t="shared" si="12"/>
        <v>3.9894228040143274E-2</v>
      </c>
      <c r="E52" s="40">
        <f t="shared" si="13"/>
        <v>0.5</v>
      </c>
      <c r="F52" s="41">
        <f>NORMDIST(C52,0,1,0)</f>
        <v>0.3989422804014327</v>
      </c>
      <c r="G52" s="42">
        <f>NORMSDIST(C52)</f>
        <v>0.5</v>
      </c>
      <c r="H52" s="43">
        <f t="shared" si="14"/>
        <v>0</v>
      </c>
      <c r="I52" s="44">
        <f t="shared" si="15"/>
        <v>0</v>
      </c>
    </row>
    <row r="53" spans="1:9" x14ac:dyDescent="0.2">
      <c r="A53">
        <v>51</v>
      </c>
      <c r="B53">
        <f t="shared" ref="B53:B84" si="16">$N$2+C53*$N$3</f>
        <v>200.6</v>
      </c>
      <c r="C53">
        <f>C52+0.06</f>
        <v>0.06</v>
      </c>
      <c r="D53" s="9">
        <f t="shared" si="12"/>
        <v>3.9822483019560692E-2</v>
      </c>
      <c r="E53" s="10">
        <f t="shared" si="13"/>
        <v>0.52392218265410662</v>
      </c>
      <c r="F53" s="31">
        <f>NORMDIST(C53,0,1,0)</f>
        <v>0.39822483019560695</v>
      </c>
      <c r="G53" s="11">
        <f>NORMSDIST(C53)</f>
        <v>0.52392218265410684</v>
      </c>
      <c r="H53" s="12">
        <f t="shared" si="14"/>
        <v>0</v>
      </c>
      <c r="I53" s="13">
        <f t="shared" si="15"/>
        <v>0</v>
      </c>
    </row>
    <row r="54" spans="1:9" x14ac:dyDescent="0.2">
      <c r="A54">
        <v>52</v>
      </c>
      <c r="B54">
        <f t="shared" si="16"/>
        <v>201.2</v>
      </c>
      <c r="C54">
        <f t="shared" ref="C54:C101" si="17">C53+0.06</f>
        <v>0.12</v>
      </c>
      <c r="D54" s="9">
        <f t="shared" si="12"/>
        <v>3.9608021179365613E-2</v>
      </c>
      <c r="E54" s="10">
        <f t="shared" si="13"/>
        <v>0.54775842602058344</v>
      </c>
      <c r="F54" s="31">
        <f t="shared" ref="F54:F101" si="18">NORMDIST(C54,0,1,0)</f>
        <v>0.3960802117936561</v>
      </c>
      <c r="G54" s="11">
        <f t="shared" ref="G54:G101" si="19">NORMSDIST(C54)</f>
        <v>0.54775842602058389</v>
      </c>
      <c r="H54" s="12">
        <f t="shared" si="14"/>
        <v>0</v>
      </c>
      <c r="I54" s="13">
        <f t="shared" si="15"/>
        <v>0</v>
      </c>
    </row>
    <row r="55" spans="1:9" x14ac:dyDescent="0.2">
      <c r="A55">
        <v>53</v>
      </c>
      <c r="B55">
        <f t="shared" si="16"/>
        <v>201.8</v>
      </c>
      <c r="C55">
        <f t="shared" si="17"/>
        <v>0.18</v>
      </c>
      <c r="D55" s="9">
        <f t="shared" si="12"/>
        <v>3.9253148312042879E-2</v>
      </c>
      <c r="E55" s="10">
        <f t="shared" si="13"/>
        <v>0.57142371590090124</v>
      </c>
      <c r="F55" s="31">
        <f t="shared" si="18"/>
        <v>0.3925314831204289</v>
      </c>
      <c r="G55" s="11">
        <f t="shared" si="19"/>
        <v>0.5714237159009008</v>
      </c>
      <c r="H55" s="12">
        <f t="shared" si="14"/>
        <v>0</v>
      </c>
      <c r="I55" s="13">
        <f t="shared" si="15"/>
        <v>0</v>
      </c>
    </row>
    <row r="56" spans="1:9" x14ac:dyDescent="0.2">
      <c r="A56">
        <v>54</v>
      </c>
      <c r="B56">
        <f t="shared" si="16"/>
        <v>202.4</v>
      </c>
      <c r="C56">
        <f t="shared" si="17"/>
        <v>0.24</v>
      </c>
      <c r="D56" s="9">
        <f t="shared" si="12"/>
        <v>3.8761661512501405E-2</v>
      </c>
      <c r="E56" s="10">
        <f t="shared" si="13"/>
        <v>0.59483487169779603</v>
      </c>
      <c r="F56" s="31">
        <f t="shared" si="18"/>
        <v>0.38761661512501416</v>
      </c>
      <c r="G56" s="11">
        <f t="shared" si="19"/>
        <v>0.59483487169779581</v>
      </c>
      <c r="H56" s="12">
        <f t="shared" si="14"/>
        <v>0</v>
      </c>
      <c r="I56" s="13">
        <f t="shared" si="15"/>
        <v>0</v>
      </c>
    </row>
    <row r="57" spans="1:9" x14ac:dyDescent="0.2">
      <c r="A57">
        <v>55</v>
      </c>
      <c r="B57">
        <f t="shared" si="16"/>
        <v>203</v>
      </c>
      <c r="C57">
        <f t="shared" si="17"/>
        <v>0.3</v>
      </c>
      <c r="D57" s="9">
        <f t="shared" si="12"/>
        <v>3.8138781546052408E-2</v>
      </c>
      <c r="E57" s="10">
        <f t="shared" si="13"/>
        <v>0.61791142218895267</v>
      </c>
      <c r="F57" s="31">
        <f t="shared" si="18"/>
        <v>0.38138781546052414</v>
      </c>
      <c r="G57" s="11">
        <f t="shared" si="19"/>
        <v>0.61791142218895267</v>
      </c>
      <c r="H57" s="12">
        <f t="shared" si="14"/>
        <v>0</v>
      </c>
      <c r="I57" s="13">
        <f t="shared" si="15"/>
        <v>0</v>
      </c>
    </row>
    <row r="58" spans="1:9" x14ac:dyDescent="0.2">
      <c r="A58">
        <v>56</v>
      </c>
      <c r="B58">
        <f t="shared" si="16"/>
        <v>203.6</v>
      </c>
      <c r="C58">
        <f t="shared" si="17"/>
        <v>0.36</v>
      </c>
      <c r="D58" s="9">
        <f t="shared" si="12"/>
        <v>3.7391060537312844E-2</v>
      </c>
      <c r="E58" s="10">
        <f t="shared" si="13"/>
        <v>0.64057643321799107</v>
      </c>
      <c r="F58" s="31">
        <f t="shared" si="18"/>
        <v>0.37391060537312842</v>
      </c>
      <c r="G58" s="11">
        <f t="shared" si="19"/>
        <v>0.64057643321799129</v>
      </c>
      <c r="H58" s="12">
        <f t="shared" si="14"/>
        <v>0</v>
      </c>
      <c r="I58" s="13">
        <f t="shared" si="15"/>
        <v>0</v>
      </c>
    </row>
    <row r="59" spans="1:9" x14ac:dyDescent="0.2">
      <c r="A59">
        <v>57</v>
      </c>
      <c r="B59">
        <f t="shared" si="16"/>
        <v>204.2</v>
      </c>
      <c r="C59">
        <f t="shared" si="17"/>
        <v>0.42</v>
      </c>
      <c r="D59" s="9">
        <f t="shared" si="12"/>
        <v>3.6526267262215403E-2</v>
      </c>
      <c r="E59" s="10">
        <f t="shared" si="13"/>
        <v>0.66275727315175015</v>
      </c>
      <c r="F59" s="31">
        <f t="shared" si="18"/>
        <v>0.36526267262215389</v>
      </c>
      <c r="G59" s="11">
        <f t="shared" si="19"/>
        <v>0.66275727315175048</v>
      </c>
      <c r="H59" s="12">
        <f t="shared" si="14"/>
        <v>0</v>
      </c>
      <c r="I59" s="13">
        <f t="shared" si="15"/>
        <v>0</v>
      </c>
    </row>
    <row r="60" spans="1:9" x14ac:dyDescent="0.2">
      <c r="A60">
        <v>58</v>
      </c>
      <c r="B60">
        <f t="shared" si="16"/>
        <v>204.8</v>
      </c>
      <c r="C60">
        <f t="shared" si="17"/>
        <v>0.48</v>
      </c>
      <c r="D60" s="9">
        <f t="shared" si="12"/>
        <v>3.5553252850599688E-2</v>
      </c>
      <c r="E60" s="10">
        <f t="shared" si="13"/>
        <v>0.68438630348377782</v>
      </c>
      <c r="F60" s="31">
        <f t="shared" si="18"/>
        <v>0.35553252850599709</v>
      </c>
      <c r="G60" s="11">
        <f t="shared" si="19"/>
        <v>0.68438630348377738</v>
      </c>
      <c r="H60" s="12">
        <f t="shared" si="14"/>
        <v>0</v>
      </c>
      <c r="I60" s="13">
        <f t="shared" si="15"/>
        <v>0</v>
      </c>
    </row>
    <row r="61" spans="1:9" x14ac:dyDescent="0.2">
      <c r="A61">
        <v>59</v>
      </c>
      <c r="B61">
        <f t="shared" si="16"/>
        <v>205.4</v>
      </c>
      <c r="C61">
        <f t="shared" si="17"/>
        <v>0.54</v>
      </c>
      <c r="D61" s="9">
        <f t="shared" si="12"/>
        <v>3.448180014393333E-2</v>
      </c>
      <c r="E61" s="10">
        <f t="shared" si="13"/>
        <v>0.70540148378430212</v>
      </c>
      <c r="F61" s="31">
        <f t="shared" si="18"/>
        <v>0.34481800143933333</v>
      </c>
      <c r="G61" s="11">
        <f t="shared" si="19"/>
        <v>0.70540148378430201</v>
      </c>
      <c r="H61" s="12">
        <f t="shared" si="14"/>
        <v>0</v>
      </c>
      <c r="I61" s="13">
        <f t="shared" si="15"/>
        <v>0</v>
      </c>
    </row>
    <row r="62" spans="1:9" x14ac:dyDescent="0.2">
      <c r="A62">
        <v>60</v>
      </c>
      <c r="B62">
        <f t="shared" si="16"/>
        <v>206</v>
      </c>
      <c r="C62">
        <f t="shared" si="17"/>
        <v>0.60000000000000009</v>
      </c>
      <c r="D62" s="9">
        <f t="shared" si="12"/>
        <v>3.3322460289179963E-2</v>
      </c>
      <c r="E62" s="10">
        <f t="shared" si="13"/>
        <v>0.72574688224992645</v>
      </c>
      <c r="F62" s="31">
        <f t="shared" si="18"/>
        <v>0.33322460289179967</v>
      </c>
      <c r="G62" s="11">
        <f t="shared" si="19"/>
        <v>0.72574688224992645</v>
      </c>
      <c r="H62" s="12">
        <f t="shared" si="14"/>
        <v>0</v>
      </c>
      <c r="I62" s="13">
        <f t="shared" si="15"/>
        <v>0</v>
      </c>
    </row>
    <row r="63" spans="1:9" x14ac:dyDescent="0.2">
      <c r="A63">
        <v>61</v>
      </c>
      <c r="B63">
        <f t="shared" si="16"/>
        <v>206.6</v>
      </c>
      <c r="C63">
        <f t="shared" si="17"/>
        <v>0.66000000000000014</v>
      </c>
      <c r="D63" s="9">
        <f t="shared" si="12"/>
        <v>3.2086380377117259E-2</v>
      </c>
      <c r="E63" s="10">
        <f t="shared" si="13"/>
        <v>0.74537308532866375</v>
      </c>
      <c r="F63" s="31">
        <f t="shared" si="18"/>
        <v>0.32086380377117246</v>
      </c>
      <c r="G63" s="11">
        <f t="shared" si="19"/>
        <v>0.74537308532866398</v>
      </c>
      <c r="H63" s="12">
        <f t="shared" si="14"/>
        <v>0</v>
      </c>
      <c r="I63" s="13">
        <f t="shared" si="15"/>
        <v>0</v>
      </c>
    </row>
    <row r="64" spans="1:9" x14ac:dyDescent="0.2">
      <c r="A64">
        <v>62</v>
      </c>
      <c r="B64">
        <f t="shared" si="16"/>
        <v>207.2</v>
      </c>
      <c r="C64">
        <f t="shared" si="17"/>
        <v>0.7200000000000002</v>
      </c>
      <c r="D64" s="9">
        <f t="shared" si="12"/>
        <v>3.0785126046985321E-2</v>
      </c>
      <c r="E64" s="10">
        <f t="shared" si="13"/>
        <v>0.76423750222074849</v>
      </c>
      <c r="F64" s="31">
        <f t="shared" si="18"/>
        <v>0.30785126046985289</v>
      </c>
      <c r="G64" s="11">
        <f t="shared" si="19"/>
        <v>0.76423750222074893</v>
      </c>
      <c r="H64" s="12">
        <f t="shared" si="14"/>
        <v>0</v>
      </c>
      <c r="I64" s="13">
        <f t="shared" si="15"/>
        <v>0</v>
      </c>
    </row>
    <row r="65" spans="1:9" x14ac:dyDescent="0.2">
      <c r="A65">
        <v>63</v>
      </c>
      <c r="B65">
        <f t="shared" si="16"/>
        <v>207.8</v>
      </c>
      <c r="C65">
        <f t="shared" si="17"/>
        <v>0.78000000000000025</v>
      </c>
      <c r="D65" s="9">
        <f t="shared" si="12"/>
        <v>2.9430502978832485E-2</v>
      </c>
      <c r="E65" s="10">
        <f t="shared" si="13"/>
        <v>0.78230456241426727</v>
      </c>
      <c r="F65" s="31">
        <f t="shared" si="18"/>
        <v>0.29430502978832507</v>
      </c>
      <c r="G65" s="11">
        <f t="shared" si="19"/>
        <v>0.78230456241426705</v>
      </c>
      <c r="H65" s="12">
        <f t="shared" si="14"/>
        <v>0</v>
      </c>
      <c r="I65" s="13">
        <f t="shared" si="15"/>
        <v>0</v>
      </c>
    </row>
    <row r="66" spans="1:9" x14ac:dyDescent="0.2">
      <c r="A66">
        <v>64</v>
      </c>
      <c r="B66">
        <f t="shared" si="16"/>
        <v>208.4</v>
      </c>
      <c r="C66">
        <f t="shared" si="17"/>
        <v>0.8400000000000003</v>
      </c>
      <c r="D66" s="9">
        <f t="shared" si="12"/>
        <v>2.8034381083962043E-2</v>
      </c>
      <c r="E66" s="10">
        <f t="shared" si="13"/>
        <v>0.79954580673955056</v>
      </c>
      <c r="F66" s="31">
        <f t="shared" si="18"/>
        <v>0.28034381083962051</v>
      </c>
      <c r="G66" s="11">
        <f t="shared" si="19"/>
        <v>0.79954580673955045</v>
      </c>
      <c r="H66" s="12">
        <f t="shared" si="14"/>
        <v>0</v>
      </c>
      <c r="I66" s="13">
        <f t="shared" si="15"/>
        <v>0</v>
      </c>
    </row>
    <row r="67" spans="1:9" x14ac:dyDescent="0.2">
      <c r="A67">
        <v>65</v>
      </c>
      <c r="B67">
        <f t="shared" si="16"/>
        <v>209</v>
      </c>
      <c r="C67">
        <f t="shared" si="17"/>
        <v>0.90000000000000036</v>
      </c>
      <c r="D67" s="9">
        <f t="shared" ref="D67:D101" si="20">NORMDIST(B67,$N$2,$N$3,FALSE)</f>
        <v>2.6608524989875482E-2</v>
      </c>
      <c r="E67" s="10">
        <f t="shared" ref="E67:E101" si="21">NORMDIST(B67,$N$2,$N$3,TRUE)</f>
        <v>0.81593987465324047</v>
      </c>
      <c r="F67" s="31">
        <f t="shared" si="18"/>
        <v>0.26608524989875476</v>
      </c>
      <c r="G67" s="11">
        <f t="shared" si="19"/>
        <v>0.81593987465324058</v>
      </c>
      <c r="H67" s="12">
        <f t="shared" ref="H67:H101" si="22">IF($Y$2&gt;=$C67,$F67,0)</f>
        <v>0</v>
      </c>
      <c r="I67" s="13">
        <f t="shared" ref="I67:I101" si="23">IF($AH$2&lt;=$C67,$F67,0)</f>
        <v>0</v>
      </c>
    </row>
    <row r="68" spans="1:9" x14ac:dyDescent="0.2">
      <c r="A68">
        <v>66</v>
      </c>
      <c r="B68">
        <f t="shared" si="16"/>
        <v>209.6</v>
      </c>
      <c r="C68">
        <f t="shared" si="17"/>
        <v>0.96000000000000041</v>
      </c>
      <c r="D68" s="9">
        <f t="shared" si="20"/>
        <v>2.5164434109811729E-2</v>
      </c>
      <c r="E68" s="10">
        <f t="shared" si="21"/>
        <v>0.83147239253316196</v>
      </c>
      <c r="F68" s="31">
        <f t="shared" si="18"/>
        <v>0.25164434109811701</v>
      </c>
      <c r="G68" s="11">
        <f t="shared" si="19"/>
        <v>0.8314723925331623</v>
      </c>
      <c r="H68" s="12">
        <f t="shared" si="22"/>
        <v>0</v>
      </c>
      <c r="I68" s="13">
        <f t="shared" si="23"/>
        <v>0</v>
      </c>
    </row>
    <row r="69" spans="1:9" x14ac:dyDescent="0.2">
      <c r="A69">
        <v>67</v>
      </c>
      <c r="B69">
        <f t="shared" si="16"/>
        <v>210.20000000000002</v>
      </c>
      <c r="C69">
        <f t="shared" si="17"/>
        <v>1.0200000000000005</v>
      </c>
      <c r="D69" s="9">
        <f t="shared" si="20"/>
        <v>2.3713195201937917E-2</v>
      </c>
      <c r="E69" s="10">
        <f t="shared" si="21"/>
        <v>0.84613576962726555</v>
      </c>
      <c r="F69" s="31">
        <f t="shared" si="18"/>
        <v>0.23713195201937948</v>
      </c>
      <c r="G69" s="11">
        <f t="shared" si="19"/>
        <v>0.84613576962726522</v>
      </c>
      <c r="H69" s="12">
        <f t="shared" si="22"/>
        <v>0</v>
      </c>
      <c r="I69" s="13">
        <f t="shared" si="23"/>
        <v>0</v>
      </c>
    </row>
    <row r="70" spans="1:9" x14ac:dyDescent="0.2">
      <c r="A70">
        <v>68</v>
      </c>
      <c r="B70">
        <f t="shared" si="16"/>
        <v>210.8</v>
      </c>
      <c r="C70">
        <f t="shared" si="17"/>
        <v>1.0800000000000005</v>
      </c>
      <c r="D70" s="9">
        <f t="shared" si="20"/>
        <v>2.2265349875176085E-2</v>
      </c>
      <c r="E70" s="10">
        <f t="shared" si="21"/>
        <v>0.85992890991123117</v>
      </c>
      <c r="F70" s="31">
        <f t="shared" si="18"/>
        <v>0.22265349875176099</v>
      </c>
      <c r="G70" s="11">
        <f t="shared" si="19"/>
        <v>0.85992890991123105</v>
      </c>
      <c r="H70" s="12">
        <f t="shared" si="22"/>
        <v>0</v>
      </c>
      <c r="I70" s="13">
        <f t="shared" si="23"/>
        <v>0</v>
      </c>
    </row>
    <row r="71" spans="1:9" x14ac:dyDescent="0.2">
      <c r="A71">
        <v>69</v>
      </c>
      <c r="B71">
        <f t="shared" si="16"/>
        <v>211.4</v>
      </c>
      <c r="C71">
        <f t="shared" si="17"/>
        <v>1.1400000000000006</v>
      </c>
      <c r="D71" s="9">
        <f t="shared" si="20"/>
        <v>2.0830779004710823E-2</v>
      </c>
      <c r="E71" s="10">
        <f t="shared" si="21"/>
        <v>0.87285684943720188</v>
      </c>
      <c r="F71" s="31">
        <f t="shared" si="18"/>
        <v>0.20830779004710823</v>
      </c>
      <c r="G71" s="11">
        <f t="shared" si="19"/>
        <v>0.87285684943720188</v>
      </c>
      <c r="H71" s="12">
        <f t="shared" si="22"/>
        <v>0</v>
      </c>
      <c r="I71" s="13">
        <f t="shared" si="23"/>
        <v>0</v>
      </c>
    </row>
    <row r="72" spans="1:9" x14ac:dyDescent="0.2">
      <c r="A72">
        <v>70</v>
      </c>
      <c r="B72">
        <f t="shared" si="16"/>
        <v>212</v>
      </c>
      <c r="C72">
        <f t="shared" si="17"/>
        <v>1.2000000000000006</v>
      </c>
      <c r="D72" s="9">
        <f t="shared" si="20"/>
        <v>1.9418605498321296E-2</v>
      </c>
      <c r="E72" s="10">
        <f t="shared" si="21"/>
        <v>0.88493032977829178</v>
      </c>
      <c r="F72" s="31">
        <f t="shared" si="18"/>
        <v>0.19418605498321281</v>
      </c>
      <c r="G72" s="11">
        <f t="shared" si="19"/>
        <v>0.88493032977829189</v>
      </c>
      <c r="H72" s="12">
        <f t="shared" si="22"/>
        <v>0</v>
      </c>
      <c r="I72" s="13">
        <f t="shared" si="23"/>
        <v>0</v>
      </c>
    </row>
    <row r="73" spans="1:9" x14ac:dyDescent="0.2">
      <c r="A73">
        <v>71</v>
      </c>
      <c r="B73">
        <f t="shared" si="16"/>
        <v>212.6</v>
      </c>
      <c r="C73">
        <f t="shared" si="17"/>
        <v>1.2600000000000007</v>
      </c>
      <c r="D73" s="9">
        <f t="shared" si="20"/>
        <v>1.803711632270805E-2</v>
      </c>
      <c r="E73" s="10">
        <f t="shared" si="21"/>
        <v>0.89616531887869955</v>
      </c>
      <c r="F73" s="31">
        <f t="shared" si="18"/>
        <v>0.18037116322708019</v>
      </c>
      <c r="G73" s="11">
        <f t="shared" si="19"/>
        <v>0.89616531887869977</v>
      </c>
      <c r="H73" s="12">
        <f t="shared" si="22"/>
        <v>0</v>
      </c>
      <c r="I73" s="13">
        <f t="shared" si="23"/>
        <v>0</v>
      </c>
    </row>
    <row r="74" spans="1:9" x14ac:dyDescent="0.2">
      <c r="A74">
        <v>72</v>
      </c>
      <c r="B74">
        <f t="shared" si="16"/>
        <v>213.20000000000002</v>
      </c>
      <c r="C74">
        <f t="shared" si="17"/>
        <v>1.3200000000000007</v>
      </c>
      <c r="D74" s="9">
        <f t="shared" si="20"/>
        <v>1.6693704174171348E-2</v>
      </c>
      <c r="E74" s="10">
        <f t="shared" si="21"/>
        <v>0.90658249100652855</v>
      </c>
      <c r="F74" s="31">
        <f t="shared" si="18"/>
        <v>0.16693704174171367</v>
      </c>
      <c r="G74" s="11">
        <f t="shared" si="19"/>
        <v>0.90658249100652832</v>
      </c>
      <c r="H74" s="12">
        <f t="shared" si="22"/>
        <v>0</v>
      </c>
      <c r="I74" s="13">
        <f t="shared" si="23"/>
        <v>0</v>
      </c>
    </row>
    <row r="75" spans="1:9" x14ac:dyDescent="0.2">
      <c r="A75">
        <v>73</v>
      </c>
      <c r="B75">
        <f t="shared" si="16"/>
        <v>213.8</v>
      </c>
      <c r="C75">
        <f t="shared" si="17"/>
        <v>1.3800000000000008</v>
      </c>
      <c r="D75" s="9">
        <f t="shared" si="20"/>
        <v>1.5394828676263345E-2</v>
      </c>
      <c r="E75" s="10">
        <f t="shared" si="21"/>
        <v>0.91620667758498597</v>
      </c>
      <c r="F75" s="31">
        <f t="shared" si="18"/>
        <v>0.15394828676263353</v>
      </c>
      <c r="G75" s="11">
        <f t="shared" si="19"/>
        <v>0.91620667758498586</v>
      </c>
      <c r="H75" s="12">
        <f t="shared" si="22"/>
        <v>0</v>
      </c>
      <c r="I75" s="13">
        <f t="shared" si="23"/>
        <v>0</v>
      </c>
    </row>
    <row r="76" spans="1:9" x14ac:dyDescent="0.2">
      <c r="A76">
        <v>74</v>
      </c>
      <c r="B76">
        <f t="shared" si="16"/>
        <v>214.4</v>
      </c>
      <c r="C76">
        <f t="shared" si="17"/>
        <v>1.4400000000000008</v>
      </c>
      <c r="D76" s="9">
        <f t="shared" si="20"/>
        <v>1.4145996522483868E-2</v>
      </c>
      <c r="E76" s="10">
        <f t="shared" si="21"/>
        <v>0.92506630046567306</v>
      </c>
      <c r="F76" s="31">
        <f t="shared" si="18"/>
        <v>0.14145996522483861</v>
      </c>
      <c r="G76" s="11">
        <f t="shared" si="19"/>
        <v>0.92506630046567306</v>
      </c>
      <c r="H76" s="12">
        <f t="shared" si="22"/>
        <v>0</v>
      </c>
      <c r="I76" s="13">
        <f t="shared" si="23"/>
        <v>0</v>
      </c>
    </row>
    <row r="77" spans="1:9" x14ac:dyDescent="0.2">
      <c r="A77">
        <v>75</v>
      </c>
      <c r="B77">
        <f t="shared" si="16"/>
        <v>215</v>
      </c>
      <c r="C77">
        <f t="shared" si="17"/>
        <v>1.5000000000000009</v>
      </c>
      <c r="D77" s="9">
        <f t="shared" si="20"/>
        <v>1.2951759566589173E-2</v>
      </c>
      <c r="E77" s="10">
        <f t="shared" si="21"/>
        <v>0.93319279873114191</v>
      </c>
      <c r="F77" s="31">
        <f t="shared" si="18"/>
        <v>0.12951759566589155</v>
      </c>
      <c r="G77" s="11">
        <f t="shared" si="19"/>
        <v>0.93319279873114214</v>
      </c>
      <c r="H77" s="12">
        <f t="shared" si="22"/>
        <v>0</v>
      </c>
      <c r="I77" s="13">
        <f t="shared" si="23"/>
        <v>0</v>
      </c>
    </row>
    <row r="78" spans="1:9" x14ac:dyDescent="0.2">
      <c r="A78">
        <v>76</v>
      </c>
      <c r="B78">
        <f t="shared" si="16"/>
        <v>215.60000000000002</v>
      </c>
      <c r="C78">
        <f t="shared" si="17"/>
        <v>1.5600000000000009</v>
      </c>
      <c r="D78" s="9">
        <f t="shared" si="20"/>
        <v>1.1815729505958186E-2</v>
      </c>
      <c r="E78" s="10">
        <f t="shared" si="21"/>
        <v>0.94062005940520721</v>
      </c>
      <c r="F78" s="31">
        <f t="shared" si="18"/>
        <v>0.11815729505958211</v>
      </c>
      <c r="G78" s="11">
        <f t="shared" si="19"/>
        <v>0.9406200594052071</v>
      </c>
      <c r="H78" s="12">
        <f t="shared" si="22"/>
        <v>0</v>
      </c>
      <c r="I78" s="13">
        <f t="shared" si="23"/>
        <v>0</v>
      </c>
    </row>
    <row r="79" spans="1:9" x14ac:dyDescent="0.2">
      <c r="A79">
        <v>77</v>
      </c>
      <c r="B79">
        <f t="shared" si="16"/>
        <v>216.20000000000002</v>
      </c>
      <c r="C79">
        <f t="shared" si="17"/>
        <v>1.620000000000001</v>
      </c>
      <c r="D79" s="9">
        <f t="shared" si="20"/>
        <v>1.0740607511348352E-2</v>
      </c>
      <c r="E79" s="10">
        <f t="shared" si="21"/>
        <v>0.94738386154574816</v>
      </c>
      <c r="F79" s="31">
        <f t="shared" si="18"/>
        <v>0.10740607511348366</v>
      </c>
      <c r="G79" s="11">
        <f t="shared" si="19"/>
        <v>0.94738386154574805</v>
      </c>
      <c r="H79" s="12">
        <f t="shared" si="22"/>
        <v>0</v>
      </c>
      <c r="I79" s="13">
        <f t="shared" si="23"/>
        <v>0</v>
      </c>
    </row>
    <row r="80" spans="1:9" x14ac:dyDescent="0.2">
      <c r="A80">
        <v>78</v>
      </c>
      <c r="B80">
        <f t="shared" si="16"/>
        <v>216.8</v>
      </c>
      <c r="C80">
        <f t="shared" si="17"/>
        <v>1.680000000000001</v>
      </c>
      <c r="D80" s="9">
        <f t="shared" si="20"/>
        <v>9.7282269331467313E-3</v>
      </c>
      <c r="E80" s="10">
        <f t="shared" si="21"/>
        <v>0.95352134213628004</v>
      </c>
      <c r="F80" s="31">
        <f t="shared" si="18"/>
        <v>9.728226933146733E-2</v>
      </c>
      <c r="G80" s="11">
        <f t="shared" si="19"/>
        <v>0.95352134213628004</v>
      </c>
      <c r="H80" s="12">
        <f t="shared" si="22"/>
        <v>0</v>
      </c>
      <c r="I80" s="13">
        <f t="shared" si="23"/>
        <v>0</v>
      </c>
    </row>
    <row r="81" spans="1:9" x14ac:dyDescent="0.2">
      <c r="A81">
        <v>79</v>
      </c>
      <c r="B81">
        <f t="shared" si="16"/>
        <v>217.4</v>
      </c>
      <c r="C81">
        <f t="shared" si="17"/>
        <v>1.7400000000000011</v>
      </c>
      <c r="D81" s="9">
        <f t="shared" si="20"/>
        <v>8.7796070610905528E-3</v>
      </c>
      <c r="E81" s="10">
        <f t="shared" si="21"/>
        <v>0.95907049102119268</v>
      </c>
      <c r="F81" s="31">
        <f t="shared" si="18"/>
        <v>8.7796070610905469E-2</v>
      </c>
      <c r="G81" s="11">
        <f t="shared" si="19"/>
        <v>0.95907049102119268</v>
      </c>
      <c r="H81" s="12">
        <f t="shared" si="22"/>
        <v>0</v>
      </c>
      <c r="I81" s="13">
        <f t="shared" si="23"/>
        <v>0</v>
      </c>
    </row>
    <row r="82" spans="1:9" x14ac:dyDescent="0.2">
      <c r="A82">
        <v>80</v>
      </c>
      <c r="B82">
        <f t="shared" si="16"/>
        <v>218</v>
      </c>
      <c r="C82">
        <f t="shared" si="17"/>
        <v>1.8000000000000012</v>
      </c>
      <c r="D82" s="9">
        <f t="shared" si="20"/>
        <v>7.8950158300894139E-3</v>
      </c>
      <c r="E82" s="10">
        <f t="shared" si="21"/>
        <v>0.96406968088707423</v>
      </c>
      <c r="F82" s="31">
        <f t="shared" si="18"/>
        <v>7.8950158300893997E-2</v>
      </c>
      <c r="G82" s="11">
        <f t="shared" si="19"/>
        <v>0.96406968088707434</v>
      </c>
      <c r="H82" s="12">
        <f t="shared" si="22"/>
        <v>0</v>
      </c>
      <c r="I82" s="13">
        <f t="shared" si="23"/>
        <v>0</v>
      </c>
    </row>
    <row r="83" spans="1:9" x14ac:dyDescent="0.2">
      <c r="A83">
        <v>81</v>
      </c>
      <c r="B83">
        <f t="shared" si="16"/>
        <v>218.60000000000002</v>
      </c>
      <c r="C83">
        <f t="shared" si="17"/>
        <v>1.8600000000000012</v>
      </c>
      <c r="D83" s="9">
        <f t="shared" si="20"/>
        <v>7.0740393456983092E-3</v>
      </c>
      <c r="E83" s="10">
        <f t="shared" si="21"/>
        <v>0.96855723701924745</v>
      </c>
      <c r="F83" s="31">
        <f t="shared" si="18"/>
        <v>7.0740393456983228E-2</v>
      </c>
      <c r="G83" s="11">
        <f t="shared" si="19"/>
        <v>0.96855723701924734</v>
      </c>
      <c r="H83" s="12">
        <f t="shared" si="22"/>
        <v>0</v>
      </c>
      <c r="I83" s="13">
        <f t="shared" si="23"/>
        <v>0</v>
      </c>
    </row>
    <row r="84" spans="1:9" x14ac:dyDescent="0.2">
      <c r="A84">
        <v>82</v>
      </c>
      <c r="B84">
        <f t="shared" si="16"/>
        <v>219.20000000000002</v>
      </c>
      <c r="C84">
        <f t="shared" si="17"/>
        <v>1.9200000000000013</v>
      </c>
      <c r="D84" s="9">
        <f t="shared" si="20"/>
        <v>6.3156561435198447E-3</v>
      </c>
      <c r="E84" s="10">
        <f t="shared" si="21"/>
        <v>0.97257105029616331</v>
      </c>
      <c r="F84" s="31">
        <f t="shared" si="18"/>
        <v>6.3156561435198502E-2</v>
      </c>
      <c r="G84" s="11">
        <f t="shared" si="19"/>
        <v>0.97257105029616331</v>
      </c>
      <c r="H84" s="12">
        <f t="shared" si="22"/>
        <v>0</v>
      </c>
      <c r="I84" s="13">
        <f t="shared" si="23"/>
        <v>0</v>
      </c>
    </row>
    <row r="85" spans="1:9" x14ac:dyDescent="0.2">
      <c r="A85">
        <v>83</v>
      </c>
      <c r="B85">
        <f t="shared" ref="B85:B101" si="24">$N$2+C85*$N$3</f>
        <v>219.8</v>
      </c>
      <c r="C85">
        <f t="shared" si="17"/>
        <v>1.9800000000000013</v>
      </c>
      <c r="D85" s="9">
        <f t="shared" si="20"/>
        <v>5.6183141903867915E-3</v>
      </c>
      <c r="E85" s="10">
        <f t="shared" si="21"/>
        <v>0.97614823565849151</v>
      </c>
      <c r="F85" s="31">
        <f t="shared" si="18"/>
        <v>5.6183141903867896E-2</v>
      </c>
      <c r="G85" s="11">
        <f t="shared" si="19"/>
        <v>0.97614823565849151</v>
      </c>
      <c r="H85" s="12">
        <f t="shared" si="22"/>
        <v>0</v>
      </c>
      <c r="I85" s="13">
        <f t="shared" si="23"/>
        <v>0</v>
      </c>
    </row>
    <row r="86" spans="1:9" x14ac:dyDescent="0.2">
      <c r="A86">
        <v>84</v>
      </c>
      <c r="B86">
        <f t="shared" si="24"/>
        <v>220.4</v>
      </c>
      <c r="C86">
        <f t="shared" si="17"/>
        <v>2.0400000000000014</v>
      </c>
      <c r="D86" s="9">
        <f t="shared" si="20"/>
        <v>4.9800087735070728E-3</v>
      </c>
      <c r="E86" s="10">
        <f t="shared" si="21"/>
        <v>0.97932483713393004</v>
      </c>
      <c r="F86" s="31">
        <f t="shared" si="18"/>
        <v>4.9800087735070636E-2</v>
      </c>
      <c r="G86" s="11">
        <f t="shared" si="19"/>
        <v>0.97932483713393004</v>
      </c>
      <c r="H86" s="12">
        <f t="shared" si="22"/>
        <v>0</v>
      </c>
      <c r="I86" s="13">
        <f t="shared" si="23"/>
        <v>0</v>
      </c>
    </row>
    <row r="87" spans="1:9" x14ac:dyDescent="0.2">
      <c r="A87">
        <v>85</v>
      </c>
      <c r="B87">
        <f t="shared" si="24"/>
        <v>221</v>
      </c>
      <c r="C87">
        <f t="shared" si="17"/>
        <v>2.1000000000000014</v>
      </c>
      <c r="D87" s="9">
        <f t="shared" si="20"/>
        <v>4.3983595980427196E-3</v>
      </c>
      <c r="E87" s="10">
        <f t="shared" si="21"/>
        <v>0.98213557943718344</v>
      </c>
      <c r="F87" s="31">
        <f t="shared" si="18"/>
        <v>4.3983595980427052E-2</v>
      </c>
      <c r="G87" s="11">
        <f t="shared" si="19"/>
        <v>0.98213557943718355</v>
      </c>
      <c r="H87" s="12">
        <f t="shared" si="22"/>
        <v>0</v>
      </c>
      <c r="I87" s="13">
        <f t="shared" si="23"/>
        <v>0</v>
      </c>
    </row>
    <row r="88" spans="1:9" x14ac:dyDescent="0.2">
      <c r="A88">
        <v>86</v>
      </c>
      <c r="B88">
        <f t="shared" si="24"/>
        <v>221.60000000000002</v>
      </c>
      <c r="C88">
        <f t="shared" si="17"/>
        <v>2.1600000000000015</v>
      </c>
      <c r="D88" s="9">
        <f t="shared" si="20"/>
        <v>3.8706856147455418E-3</v>
      </c>
      <c r="E88" s="10">
        <f t="shared" si="21"/>
        <v>0.98461366521607463</v>
      </c>
      <c r="F88" s="31">
        <f t="shared" si="18"/>
        <v>3.870685614745549E-2</v>
      </c>
      <c r="G88" s="11">
        <f t="shared" si="19"/>
        <v>0.98461366521607463</v>
      </c>
      <c r="H88" s="12">
        <f t="shared" si="22"/>
        <v>0</v>
      </c>
      <c r="I88" s="13">
        <f t="shared" si="23"/>
        <v>0</v>
      </c>
    </row>
    <row r="89" spans="1:9" x14ac:dyDescent="0.2">
      <c r="A89">
        <v>87</v>
      </c>
      <c r="B89">
        <f t="shared" si="24"/>
        <v>222.20000000000002</v>
      </c>
      <c r="C89">
        <f t="shared" si="17"/>
        <v>2.2200000000000015</v>
      </c>
      <c r="D89" s="9">
        <f t="shared" si="20"/>
        <v>3.3940763182449081E-3</v>
      </c>
      <c r="E89" s="10">
        <f t="shared" si="21"/>
        <v>0.98679061619274377</v>
      </c>
      <c r="F89" s="31">
        <f t="shared" si="18"/>
        <v>3.3940763182449075E-2</v>
      </c>
      <c r="G89" s="11">
        <f t="shared" si="19"/>
        <v>0.98679061619274377</v>
      </c>
      <c r="H89" s="12">
        <f t="shared" si="22"/>
        <v>0</v>
      </c>
      <c r="I89" s="13">
        <f t="shared" si="23"/>
        <v>0</v>
      </c>
    </row>
    <row r="90" spans="1:9" x14ac:dyDescent="0.2">
      <c r="A90">
        <v>88</v>
      </c>
      <c r="B90">
        <f t="shared" si="24"/>
        <v>222.8</v>
      </c>
      <c r="C90">
        <f t="shared" si="17"/>
        <v>2.2800000000000016</v>
      </c>
      <c r="D90" s="9">
        <f t="shared" si="20"/>
        <v>2.9654584847341203E-3</v>
      </c>
      <c r="E90" s="10">
        <f t="shared" si="21"/>
        <v>0.9886961557614472</v>
      </c>
      <c r="F90" s="31">
        <f t="shared" si="18"/>
        <v>2.965458484734116E-2</v>
      </c>
      <c r="G90" s="11">
        <f t="shared" si="19"/>
        <v>0.9886961557614472</v>
      </c>
      <c r="H90" s="12">
        <f t="shared" si="22"/>
        <v>0</v>
      </c>
      <c r="I90" s="13">
        <f t="shared" si="23"/>
        <v>0</v>
      </c>
    </row>
    <row r="91" spans="1:9" x14ac:dyDescent="0.2">
      <c r="A91">
        <v>89</v>
      </c>
      <c r="B91">
        <f t="shared" si="24"/>
        <v>223.4</v>
      </c>
      <c r="C91">
        <f t="shared" si="17"/>
        <v>2.3400000000000016</v>
      </c>
      <c r="D91" s="9">
        <f t="shared" si="20"/>
        <v>2.5816575471587638E-3</v>
      </c>
      <c r="E91" s="10">
        <f t="shared" si="21"/>
        <v>0.99035813005464168</v>
      </c>
      <c r="F91" s="31">
        <f t="shared" si="18"/>
        <v>2.5816575471587579E-2</v>
      </c>
      <c r="G91" s="11">
        <f t="shared" si="19"/>
        <v>0.99035813005464168</v>
      </c>
      <c r="H91" s="12">
        <f t="shared" si="22"/>
        <v>0</v>
      </c>
      <c r="I91" s="13">
        <f t="shared" si="23"/>
        <v>0</v>
      </c>
    </row>
    <row r="92" spans="1:9" x14ac:dyDescent="0.2">
      <c r="A92">
        <v>90</v>
      </c>
      <c r="B92">
        <f t="shared" si="24"/>
        <v>224.00000000000003</v>
      </c>
      <c r="C92">
        <f t="shared" si="17"/>
        <v>2.4000000000000017</v>
      </c>
      <c r="D92" s="9">
        <f t="shared" si="20"/>
        <v>2.2394530294842733E-3</v>
      </c>
      <c r="E92" s="10">
        <f t="shared" si="21"/>
        <v>0.99180246407540396</v>
      </c>
      <c r="F92" s="31">
        <f t="shared" si="18"/>
        <v>2.2394530294842813E-2</v>
      </c>
      <c r="G92" s="11">
        <f t="shared" si="19"/>
        <v>0.99180246407540396</v>
      </c>
      <c r="H92" s="12">
        <f t="shared" si="22"/>
        <v>0</v>
      </c>
      <c r="I92" s="13">
        <f t="shared" si="23"/>
        <v>0</v>
      </c>
    </row>
    <row r="93" spans="1:9" x14ac:dyDescent="0.2">
      <c r="A93">
        <v>91</v>
      </c>
      <c r="B93">
        <f t="shared" si="24"/>
        <v>224.60000000000002</v>
      </c>
      <c r="C93">
        <f t="shared" si="17"/>
        <v>2.4600000000000017</v>
      </c>
      <c r="D93" s="9">
        <f t="shared" si="20"/>
        <v>1.9356276731736851E-3</v>
      </c>
      <c r="E93" s="10">
        <f t="shared" si="21"/>
        <v>0.99305314921137577</v>
      </c>
      <c r="F93" s="31">
        <f t="shared" si="18"/>
        <v>1.9356276731736878E-2</v>
      </c>
      <c r="G93" s="11">
        <f t="shared" si="19"/>
        <v>0.99305314921137566</v>
      </c>
      <c r="H93" s="12">
        <f t="shared" si="22"/>
        <v>0</v>
      </c>
      <c r="I93" s="13">
        <f t="shared" si="23"/>
        <v>0</v>
      </c>
    </row>
    <row r="94" spans="1:9" x14ac:dyDescent="0.2">
      <c r="A94">
        <v>92</v>
      </c>
      <c r="B94">
        <f t="shared" si="24"/>
        <v>225.20000000000002</v>
      </c>
      <c r="C94">
        <f t="shared" si="17"/>
        <v>2.5200000000000018</v>
      </c>
      <c r="D94" s="9">
        <f t="shared" si="20"/>
        <v>1.6670100837380985E-3</v>
      </c>
      <c r="E94" s="10">
        <f t="shared" si="21"/>
        <v>0.99413225828466745</v>
      </c>
      <c r="F94" s="31">
        <f t="shared" si="18"/>
        <v>1.6670100837380984E-2</v>
      </c>
      <c r="G94" s="11">
        <f t="shared" si="19"/>
        <v>0.99413225828466745</v>
      </c>
      <c r="H94" s="12">
        <f t="shared" si="22"/>
        <v>0</v>
      </c>
      <c r="I94" s="13">
        <f t="shared" si="23"/>
        <v>0</v>
      </c>
    </row>
    <row r="95" spans="1:9" x14ac:dyDescent="0.2">
      <c r="A95">
        <v>93</v>
      </c>
      <c r="B95">
        <f t="shared" si="24"/>
        <v>225.8</v>
      </c>
      <c r="C95">
        <f t="shared" si="17"/>
        <v>2.5800000000000018</v>
      </c>
      <c r="D95" s="9">
        <f t="shared" si="20"/>
        <v>1.4305108994149658E-3</v>
      </c>
      <c r="E95" s="10">
        <f t="shared" si="21"/>
        <v>0.99505998424222941</v>
      </c>
      <c r="F95" s="31">
        <f t="shared" si="18"/>
        <v>1.4305108994149626E-2</v>
      </c>
      <c r="G95" s="11">
        <f t="shared" si="19"/>
        <v>0.99505998424222941</v>
      </c>
      <c r="H95" s="12">
        <f t="shared" si="22"/>
        <v>0</v>
      </c>
      <c r="I95" s="13">
        <f t="shared" si="23"/>
        <v>0</v>
      </c>
    </row>
    <row r="96" spans="1:9" x14ac:dyDescent="0.2">
      <c r="A96">
        <v>94</v>
      </c>
      <c r="B96">
        <f t="shared" si="24"/>
        <v>226.40000000000003</v>
      </c>
      <c r="C96">
        <f t="shared" si="17"/>
        <v>2.6400000000000019</v>
      </c>
      <c r="D96" s="9">
        <f t="shared" si="20"/>
        <v>1.2231526351277871E-3</v>
      </c>
      <c r="E96" s="10">
        <f t="shared" si="21"/>
        <v>0.99585469863896403</v>
      </c>
      <c r="F96" s="31">
        <f t="shared" si="18"/>
        <v>1.2231526351277911E-2</v>
      </c>
      <c r="G96" s="11">
        <f t="shared" si="19"/>
        <v>0.99585469863896403</v>
      </c>
      <c r="H96" s="12">
        <f t="shared" si="22"/>
        <v>0</v>
      </c>
      <c r="I96" s="13">
        <f t="shared" si="23"/>
        <v>0</v>
      </c>
    </row>
    <row r="97" spans="1:9" x14ac:dyDescent="0.2">
      <c r="A97">
        <v>95</v>
      </c>
      <c r="B97">
        <f t="shared" si="24"/>
        <v>227.00000000000003</v>
      </c>
      <c r="C97">
        <f t="shared" si="17"/>
        <v>2.700000000000002</v>
      </c>
      <c r="D97" s="9">
        <f t="shared" si="20"/>
        <v>1.0420934814422515E-3</v>
      </c>
      <c r="E97" s="10">
        <f t="shared" si="21"/>
        <v>0.99653302619695938</v>
      </c>
      <c r="F97" s="31">
        <f t="shared" si="18"/>
        <v>1.042093481442254E-2</v>
      </c>
      <c r="G97" s="11">
        <f t="shared" si="19"/>
        <v>0.99653302619695938</v>
      </c>
      <c r="H97" s="12">
        <f t="shared" si="22"/>
        <v>0</v>
      </c>
      <c r="I97" s="13">
        <f t="shared" si="23"/>
        <v>0</v>
      </c>
    </row>
    <row r="98" spans="1:9" x14ac:dyDescent="0.2">
      <c r="A98">
        <v>96</v>
      </c>
      <c r="B98">
        <f t="shared" si="24"/>
        <v>227.60000000000002</v>
      </c>
      <c r="C98">
        <f t="shared" si="17"/>
        <v>2.760000000000002</v>
      </c>
      <c r="D98" s="9">
        <f t="shared" si="20"/>
        <v>8.8464543982371628E-4</v>
      </c>
      <c r="E98" s="10">
        <f t="shared" si="21"/>
        <v>0.99710993192377384</v>
      </c>
      <c r="F98" s="31">
        <f t="shared" si="18"/>
        <v>8.846454398237176E-3</v>
      </c>
      <c r="G98" s="11">
        <f t="shared" si="19"/>
        <v>0.99710993192377384</v>
      </c>
      <c r="H98" s="12">
        <f t="shared" si="22"/>
        <v>0</v>
      </c>
      <c r="I98" s="13">
        <f t="shared" si="23"/>
        <v>0</v>
      </c>
    </row>
    <row r="99" spans="1:9" x14ac:dyDescent="0.2">
      <c r="A99">
        <v>97</v>
      </c>
      <c r="B99">
        <f t="shared" si="24"/>
        <v>228.20000000000002</v>
      </c>
      <c r="C99">
        <f t="shared" si="17"/>
        <v>2.8200000000000021</v>
      </c>
      <c r="D99" s="9">
        <f t="shared" si="20"/>
        <v>7.482872525780527E-4</v>
      </c>
      <c r="E99" s="10">
        <f t="shared" si="21"/>
        <v>0.99759881752581081</v>
      </c>
      <c r="F99" s="31">
        <f t="shared" si="18"/>
        <v>7.482872525780517E-3</v>
      </c>
      <c r="G99" s="11">
        <f t="shared" si="19"/>
        <v>0.99759881752581081</v>
      </c>
      <c r="H99" s="12">
        <f t="shared" si="22"/>
        <v>0</v>
      </c>
      <c r="I99" s="13">
        <f t="shared" si="23"/>
        <v>0</v>
      </c>
    </row>
    <row r="100" spans="1:9" x14ac:dyDescent="0.2">
      <c r="A100">
        <v>98</v>
      </c>
      <c r="B100">
        <f t="shared" si="24"/>
        <v>228.8</v>
      </c>
      <c r="C100">
        <f t="shared" si="17"/>
        <v>2.8800000000000021</v>
      </c>
      <c r="D100" s="9">
        <f t="shared" si="20"/>
        <v>6.306726396265905E-4</v>
      </c>
      <c r="E100" s="10">
        <f t="shared" si="21"/>
        <v>0.99801162414510569</v>
      </c>
      <c r="F100" s="31">
        <f t="shared" si="18"/>
        <v>6.3067263962658885E-3</v>
      </c>
      <c r="G100" s="11">
        <f t="shared" si="19"/>
        <v>0.99801162414510569</v>
      </c>
      <c r="H100" s="12">
        <f t="shared" si="22"/>
        <v>0</v>
      </c>
      <c r="I100" s="13">
        <f t="shared" si="23"/>
        <v>0</v>
      </c>
    </row>
    <row r="101" spans="1:9" x14ac:dyDescent="0.2">
      <c r="A101">
        <v>99</v>
      </c>
      <c r="B101">
        <f t="shared" si="24"/>
        <v>229.40000000000003</v>
      </c>
      <c r="C101">
        <f t="shared" si="17"/>
        <v>2.9400000000000022</v>
      </c>
      <c r="D101" s="9">
        <f t="shared" si="20"/>
        <v>5.2963438653109627E-4</v>
      </c>
      <c r="E101" s="10">
        <f t="shared" si="21"/>
        <v>0.99835893876584303</v>
      </c>
      <c r="F101" s="31">
        <f t="shared" si="18"/>
        <v>5.2963438653109828E-3</v>
      </c>
      <c r="G101" s="11">
        <f t="shared" si="19"/>
        <v>0.99835893876584303</v>
      </c>
      <c r="H101" s="12">
        <f t="shared" si="22"/>
        <v>0</v>
      </c>
      <c r="I101" s="13">
        <f t="shared" si="23"/>
        <v>0</v>
      </c>
    </row>
  </sheetData>
  <phoneticPr fontId="0" type="noConversion"/>
  <hyperlinks>
    <hyperlink ref="L44" r:id="rId1"/>
  </hyperlinks>
  <pageMargins left="0.51181102362204722" right="0.62992125984251968" top="0.55118110236220474" bottom="0.78740157480314965" header="0.51181102362204722" footer="0.39370078740157483"/>
  <pageSetup paperSize="9" scale="67" fitToHeight="0" orientation="landscape" horizontalDpi="300" verticalDpi="300" r:id="rId2"/>
  <headerFooter alignWithMargins="0">
    <oddFooter>&amp;LP. Schmidt: &amp;F; &amp;A&amp;CSeite &amp;P&amp;R&amp;D; &amp;T</oddFooter>
  </headerFooter>
  <drawing r:id="rId3"/>
  <legacyDrawing r:id="rId4"/>
  <controls>
    <mc:AlternateContent xmlns:mc="http://schemas.openxmlformats.org/markup-compatibility/2006">
      <mc:Choice Requires="x14">
        <control shapeId="15369" r:id="rId5" name="ScrollBar1">
          <controlPr defaultSize="0" autoLine="0" linkedCell="N3" r:id="rId6">
            <anchor moveWithCells="1">
              <from>
                <xdr:col>14</xdr:col>
                <xdr:colOff>247650</xdr:colOff>
                <xdr:row>2</xdr:row>
                <xdr:rowOff>19050</xdr:rowOff>
              </from>
              <to>
                <xdr:col>15</xdr:col>
                <xdr:colOff>485775</xdr:colOff>
                <xdr:row>2</xdr:row>
                <xdr:rowOff>247650</xdr:rowOff>
              </to>
            </anchor>
          </controlPr>
        </control>
      </mc:Choice>
      <mc:Fallback>
        <control shapeId="15369" r:id="rId5" name="ScrollBar1"/>
      </mc:Fallback>
    </mc:AlternateContent>
    <mc:AlternateContent xmlns:mc="http://schemas.openxmlformats.org/markup-compatibility/2006">
      <mc:Choice Requires="x14">
        <control shapeId="15370" r:id="rId7" name="ScrollBar2">
          <controlPr defaultSize="0" autoLine="0" linkedCell="N2" r:id="rId8">
            <anchor moveWithCells="1">
              <from>
                <xdr:col>14</xdr:col>
                <xdr:colOff>247650</xdr:colOff>
                <xdr:row>1</xdr:row>
                <xdr:rowOff>28575</xdr:rowOff>
              </from>
              <to>
                <xdr:col>15</xdr:col>
                <xdr:colOff>485775</xdr:colOff>
                <xdr:row>2</xdr:row>
                <xdr:rowOff>0</xdr:rowOff>
              </to>
            </anchor>
          </controlPr>
        </control>
      </mc:Choice>
      <mc:Fallback>
        <control shapeId="15370" r:id="rId7" name="ScrollBar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R103"/>
  <sheetViews>
    <sheetView zoomScale="97" zoomScaleNormal="97" workbookViewId="0">
      <selection activeCell="Y3" sqref="Y3"/>
    </sheetView>
  </sheetViews>
  <sheetFormatPr baseColWidth="10" defaultRowHeight="12.75" x14ac:dyDescent="0.2"/>
  <cols>
    <col min="1" max="1" width="2.85546875" customWidth="1"/>
    <col min="2" max="5" width="5.7109375" style="18" customWidth="1"/>
    <col min="6" max="6" width="5.5703125" style="18" customWidth="1"/>
    <col min="7" max="7" width="5.7109375" style="18" customWidth="1"/>
    <col min="8" max="8" width="5" style="18" customWidth="1"/>
    <col min="9" max="9" width="4.42578125" style="18" customWidth="1"/>
    <col min="10" max="10" width="3.140625" customWidth="1"/>
    <col min="11" max="11" width="4.5703125" customWidth="1"/>
    <col min="17" max="17" width="7.28515625" customWidth="1"/>
    <col min="18" max="18" width="3.28515625" customWidth="1"/>
    <col min="19" max="24" width="4.5703125" customWidth="1"/>
    <col min="25" max="25" width="5.42578125" customWidth="1"/>
    <col min="26" max="29" width="4.5703125" customWidth="1"/>
    <col min="30" max="30" width="5" customWidth="1"/>
    <col min="31" max="32" width="4.5703125" customWidth="1"/>
    <col min="33" max="38" width="3.28515625" customWidth="1"/>
    <col min="39" max="40" width="8.140625" style="6" customWidth="1"/>
    <col min="41" max="41" width="9.42578125" style="6" customWidth="1"/>
    <col min="42" max="44" width="8.140625" style="6" customWidth="1"/>
  </cols>
  <sheetData>
    <row r="1" spans="1:32" ht="23.25" x14ac:dyDescent="0.35">
      <c r="A1" s="49" t="s">
        <v>28</v>
      </c>
      <c r="L1" s="2" t="s">
        <v>6</v>
      </c>
    </row>
    <row r="2" spans="1:32" ht="20.25" x14ac:dyDescent="0.3">
      <c r="B2" s="56" t="s">
        <v>0</v>
      </c>
      <c r="C2" s="56" t="s">
        <v>1</v>
      </c>
      <c r="D2" s="57" t="s">
        <v>7</v>
      </c>
      <c r="E2" s="58" t="s">
        <v>8</v>
      </c>
      <c r="F2" s="59" t="s">
        <v>2</v>
      </c>
      <c r="G2" s="56" t="s">
        <v>3</v>
      </c>
      <c r="H2" s="60" t="s">
        <v>9</v>
      </c>
      <c r="I2" s="61" t="s">
        <v>10</v>
      </c>
      <c r="L2" s="5" t="s">
        <v>4</v>
      </c>
      <c r="N2" s="28">
        <v>0.33</v>
      </c>
      <c r="S2" s="24" t="s">
        <v>17</v>
      </c>
      <c r="T2" s="24"/>
      <c r="U2" s="24"/>
      <c r="V2" s="24"/>
      <c r="X2" s="36">
        <f>3+V3</f>
        <v>2</v>
      </c>
      <c r="Z2" s="26"/>
      <c r="AA2" s="26"/>
      <c r="AB2" s="26"/>
      <c r="AC2" s="48" t="s">
        <v>27</v>
      </c>
      <c r="AF2" s="36">
        <f>AC3+3</f>
        <v>5</v>
      </c>
    </row>
    <row r="3" spans="1:32" ht="20.25" x14ac:dyDescent="0.3">
      <c r="A3" s="75">
        <v>1</v>
      </c>
      <c r="B3" s="18">
        <f t="shared" ref="B3:B35" si="0">$N$2+C3*$N$3</f>
        <v>0.23999999999999994</v>
      </c>
      <c r="C3" s="18">
        <f t="shared" ref="C3:C51" si="1">C4-0.06</f>
        <v>-3.0000000000000022</v>
      </c>
      <c r="D3" s="62">
        <f t="shared" ref="D3:D4" si="2">NORMDIST(B3,$N$2,$N$3,FALSE)</f>
        <v>0.1477282803979324</v>
      </c>
      <c r="E3" s="63">
        <f t="shared" ref="E3:E4" si="3">NORMDIST(B3,$N$2,$N$3,TRUE)</f>
        <v>1.3498980316300813E-3</v>
      </c>
      <c r="F3" s="73">
        <f t="shared" ref="F3:F4" si="4">NORMDIST(C3,0,1,0)</f>
        <v>4.4318484119379763E-3</v>
      </c>
      <c r="G3" s="64">
        <f t="shared" ref="G3:G4" si="5">NORMSDIST(C3)</f>
        <v>1.3498980316300844E-3</v>
      </c>
      <c r="H3" s="65">
        <f t="shared" ref="H3:H35" si="6">IF($V$3&gt;=$C3,$F3,0)</f>
        <v>4.4318484119379763E-3</v>
      </c>
      <c r="I3" s="66">
        <f t="shared" ref="I3:I35" si="7">IF($AC$3&lt;=$C3,$F3,0)</f>
        <v>0</v>
      </c>
      <c r="L3" t="s">
        <v>5</v>
      </c>
      <c r="N3" s="28">
        <v>0.03</v>
      </c>
      <c r="U3" s="76" t="s">
        <v>12</v>
      </c>
      <c r="V3" s="77">
        <v>-1</v>
      </c>
      <c r="Y3" s="21"/>
      <c r="AB3" s="78" t="s">
        <v>13</v>
      </c>
      <c r="AC3" s="79">
        <v>2</v>
      </c>
    </row>
    <row r="4" spans="1:32" ht="16.5" customHeight="1" x14ac:dyDescent="0.25">
      <c r="A4" s="75">
        <v>2</v>
      </c>
      <c r="B4" s="18">
        <f t="shared" si="0"/>
        <v>0.24179999999999996</v>
      </c>
      <c r="C4" s="18">
        <f t="shared" si="1"/>
        <v>-2.9400000000000022</v>
      </c>
      <c r="D4" s="62">
        <f t="shared" si="2"/>
        <v>0.17654479551036609</v>
      </c>
      <c r="E4" s="63">
        <f t="shared" si="3"/>
        <v>1.6410612341569829E-3</v>
      </c>
      <c r="F4" s="73">
        <f t="shared" si="4"/>
        <v>5.2963438653109828E-3</v>
      </c>
      <c r="G4" s="64">
        <f t="shared" si="5"/>
        <v>1.6410612341569829E-3</v>
      </c>
      <c r="H4" s="65">
        <f t="shared" si="6"/>
        <v>5.2963438653109828E-3</v>
      </c>
      <c r="I4" s="66">
        <f t="shared" si="7"/>
        <v>0</v>
      </c>
      <c r="L4" s="47" t="s">
        <v>25</v>
      </c>
      <c r="U4" s="83" t="s">
        <v>14</v>
      </c>
      <c r="V4" s="85">
        <f>NORMSDIST(V3)</f>
        <v>0.15865525393145699</v>
      </c>
      <c r="Y4" s="84"/>
      <c r="AC4" s="80" t="s">
        <v>15</v>
      </c>
      <c r="AD4" s="81">
        <f>1-NORMSDIST(AC3)</f>
        <v>2.2750131948179209E-2</v>
      </c>
      <c r="AE4" s="82">
        <f>NORMSDIST(AC3)</f>
        <v>0.97724986805182079</v>
      </c>
    </row>
    <row r="5" spans="1:32" x14ac:dyDescent="0.2">
      <c r="A5" s="75">
        <v>3</v>
      </c>
      <c r="B5" s="18">
        <f t="shared" si="0"/>
        <v>0.24359999999999996</v>
      </c>
      <c r="C5" s="18">
        <f t="shared" si="1"/>
        <v>-2.8800000000000021</v>
      </c>
      <c r="D5" s="62">
        <f t="shared" ref="D5:D35" si="8">NORMDIST(B5,$N$2,$N$3,FALSE)</f>
        <v>0.21022421320886295</v>
      </c>
      <c r="E5" s="63">
        <f t="shared" ref="E5:E35" si="9">NORMDIST(B5,$N$2,$N$3,TRUE)</f>
        <v>1.9883758548943095E-3</v>
      </c>
      <c r="F5" s="73">
        <f t="shared" ref="F5:F51" si="10">NORMDIST(C5,0,1,0)</f>
        <v>6.3067263962658885E-3</v>
      </c>
      <c r="G5" s="64">
        <f t="shared" ref="G5:G51" si="11">NORMSDIST(C5)</f>
        <v>1.9883758548943095E-3</v>
      </c>
      <c r="H5" s="65">
        <f t="shared" si="6"/>
        <v>6.3067263962658885E-3</v>
      </c>
      <c r="I5" s="66">
        <f t="shared" si="7"/>
        <v>0</v>
      </c>
    </row>
    <row r="6" spans="1:32" x14ac:dyDescent="0.2">
      <c r="A6" s="75">
        <v>4</v>
      </c>
      <c r="B6" s="18">
        <f t="shared" si="0"/>
        <v>0.24539999999999995</v>
      </c>
      <c r="C6" s="18">
        <f t="shared" si="1"/>
        <v>-2.8200000000000021</v>
      </c>
      <c r="D6" s="62">
        <f t="shared" si="8"/>
        <v>0.24942908419268392</v>
      </c>
      <c r="E6" s="63">
        <f t="shared" si="9"/>
        <v>2.4011824741892352E-3</v>
      </c>
      <c r="F6" s="73">
        <f t="shared" si="10"/>
        <v>7.482872525780517E-3</v>
      </c>
      <c r="G6" s="64">
        <f t="shared" si="11"/>
        <v>2.4011824741892352E-3</v>
      </c>
      <c r="H6" s="65">
        <f t="shared" si="6"/>
        <v>7.482872525780517E-3</v>
      </c>
      <c r="I6" s="66">
        <f t="shared" si="7"/>
        <v>0</v>
      </c>
    </row>
    <row r="7" spans="1:32" x14ac:dyDescent="0.2">
      <c r="A7" s="75">
        <v>5</v>
      </c>
      <c r="B7" s="18">
        <f t="shared" si="0"/>
        <v>0.24719999999999998</v>
      </c>
      <c r="C7" s="18">
        <f t="shared" si="1"/>
        <v>-2.760000000000002</v>
      </c>
      <c r="D7" s="62">
        <f t="shared" si="8"/>
        <v>0.29488181327457291</v>
      </c>
      <c r="E7" s="63">
        <f t="shared" si="9"/>
        <v>2.8900680762261304E-3</v>
      </c>
      <c r="F7" s="73">
        <f t="shared" si="10"/>
        <v>8.846454398237176E-3</v>
      </c>
      <c r="G7" s="64">
        <f t="shared" si="11"/>
        <v>2.890068076226127E-3</v>
      </c>
      <c r="H7" s="65">
        <f t="shared" si="6"/>
        <v>8.846454398237176E-3</v>
      </c>
      <c r="I7" s="66">
        <f t="shared" si="7"/>
        <v>0</v>
      </c>
    </row>
    <row r="8" spans="1:32" x14ac:dyDescent="0.2">
      <c r="A8" s="75">
        <v>6</v>
      </c>
      <c r="B8" s="18">
        <f t="shared" si="0"/>
        <v>0.24899999999999994</v>
      </c>
      <c r="C8" s="18">
        <f t="shared" si="1"/>
        <v>-2.700000000000002</v>
      </c>
      <c r="D8" s="62">
        <f t="shared" si="8"/>
        <v>0.34736449381408424</v>
      </c>
      <c r="E8" s="63">
        <f t="shared" si="9"/>
        <v>3.4669738030406426E-3</v>
      </c>
      <c r="F8" s="73">
        <f t="shared" si="10"/>
        <v>1.042093481442254E-2</v>
      </c>
      <c r="G8" s="64">
        <f t="shared" si="11"/>
        <v>3.4669738030406456E-3</v>
      </c>
      <c r="H8" s="65">
        <f t="shared" si="6"/>
        <v>1.042093481442254E-2</v>
      </c>
      <c r="I8" s="66">
        <f t="shared" si="7"/>
        <v>0</v>
      </c>
    </row>
    <row r="9" spans="1:32" x14ac:dyDescent="0.2">
      <c r="A9" s="75">
        <v>7</v>
      </c>
      <c r="B9" s="18">
        <f t="shared" si="0"/>
        <v>0.25079999999999997</v>
      </c>
      <c r="C9" s="18">
        <f t="shared" si="1"/>
        <v>-2.6400000000000019</v>
      </c>
      <c r="D9" s="62">
        <f t="shared" si="8"/>
        <v>0.40771754504259711</v>
      </c>
      <c r="E9" s="63">
        <f t="shared" si="9"/>
        <v>4.1453013610360176E-3</v>
      </c>
      <c r="F9" s="73">
        <f t="shared" si="10"/>
        <v>1.2231526351277911E-2</v>
      </c>
      <c r="G9" s="64">
        <f t="shared" si="11"/>
        <v>4.1453013610360176E-3</v>
      </c>
      <c r="H9" s="65">
        <f t="shared" si="6"/>
        <v>1.2231526351277911E-2</v>
      </c>
      <c r="I9" s="66">
        <f t="shared" si="7"/>
        <v>0</v>
      </c>
    </row>
    <row r="10" spans="1:32" x14ac:dyDescent="0.2">
      <c r="A10" s="75">
        <v>8</v>
      </c>
      <c r="B10" s="18">
        <f t="shared" si="0"/>
        <v>0.25259999999999994</v>
      </c>
      <c r="C10" s="18">
        <f t="shared" si="1"/>
        <v>-2.5800000000000018</v>
      </c>
      <c r="D10" s="62">
        <f t="shared" si="8"/>
        <v>0.47683696647165313</v>
      </c>
      <c r="E10" s="63">
        <f t="shared" si="9"/>
        <v>4.9400157577706031E-3</v>
      </c>
      <c r="F10" s="73">
        <f t="shared" si="10"/>
        <v>1.4305108994149626E-2</v>
      </c>
      <c r="G10" s="64">
        <f t="shared" si="11"/>
        <v>4.9400157577706169E-3</v>
      </c>
      <c r="H10" s="65">
        <f t="shared" si="6"/>
        <v>1.4305108994149626E-2</v>
      </c>
      <c r="I10" s="66">
        <f t="shared" si="7"/>
        <v>0</v>
      </c>
    </row>
    <row r="11" spans="1:32" x14ac:dyDescent="0.2">
      <c r="A11" s="75">
        <v>9</v>
      </c>
      <c r="B11" s="18">
        <f t="shared" si="0"/>
        <v>0.25439999999999996</v>
      </c>
      <c r="C11" s="18">
        <f t="shared" si="1"/>
        <v>-2.5200000000000018</v>
      </c>
      <c r="D11" s="62">
        <f t="shared" si="8"/>
        <v>0.55567002791269948</v>
      </c>
      <c r="E11" s="63">
        <f t="shared" si="9"/>
        <v>5.8677417153325312E-3</v>
      </c>
      <c r="F11" s="73">
        <f t="shared" si="10"/>
        <v>1.6670100837380984E-2</v>
      </c>
      <c r="G11" s="64">
        <f t="shared" si="11"/>
        <v>5.8677417153325312E-3</v>
      </c>
      <c r="H11" s="65">
        <f t="shared" si="6"/>
        <v>1.6670100837380984E-2</v>
      </c>
      <c r="I11" s="66">
        <f t="shared" si="7"/>
        <v>0</v>
      </c>
    </row>
    <row r="12" spans="1:32" x14ac:dyDescent="0.2">
      <c r="A12" s="75">
        <v>10</v>
      </c>
      <c r="B12" s="18">
        <f t="shared" si="0"/>
        <v>0.25619999999999998</v>
      </c>
      <c r="C12" s="18">
        <f t="shared" si="1"/>
        <v>-2.4600000000000017</v>
      </c>
      <c r="D12" s="62">
        <f t="shared" si="8"/>
        <v>0.64520922439122974</v>
      </c>
      <c r="E12" s="63">
        <f t="shared" si="9"/>
        <v>6.9468507886242849E-3</v>
      </c>
      <c r="F12" s="73">
        <f t="shared" si="10"/>
        <v>1.9356276731736878E-2</v>
      </c>
      <c r="G12" s="64">
        <f t="shared" si="11"/>
        <v>6.9468507886242814E-3</v>
      </c>
      <c r="H12" s="65">
        <f t="shared" si="6"/>
        <v>1.9356276731736878E-2</v>
      </c>
      <c r="I12" s="66">
        <f t="shared" si="7"/>
        <v>0</v>
      </c>
    </row>
    <row r="13" spans="1:32" x14ac:dyDescent="0.2">
      <c r="A13" s="75">
        <v>11</v>
      </c>
      <c r="B13" s="18">
        <f t="shared" si="0"/>
        <v>0.25799999999999995</v>
      </c>
      <c r="C13" s="18">
        <f t="shared" si="1"/>
        <v>-2.4000000000000017</v>
      </c>
      <c r="D13" s="62">
        <f t="shared" si="8"/>
        <v>0.74648434316142598</v>
      </c>
      <c r="E13" s="63">
        <f t="shared" si="9"/>
        <v>8.1975359245960791E-3</v>
      </c>
      <c r="F13" s="73">
        <f t="shared" si="10"/>
        <v>2.2394530294842813E-2</v>
      </c>
      <c r="G13" s="64">
        <f t="shared" si="11"/>
        <v>8.1975359245960878E-3</v>
      </c>
      <c r="H13" s="65">
        <f t="shared" si="6"/>
        <v>2.2394530294842813E-2</v>
      </c>
      <c r="I13" s="66">
        <f t="shared" si="7"/>
        <v>0</v>
      </c>
    </row>
    <row r="14" spans="1:32" x14ac:dyDescent="0.2">
      <c r="A14" s="75">
        <v>12</v>
      </c>
      <c r="B14" s="18">
        <f t="shared" si="0"/>
        <v>0.25979999999999998</v>
      </c>
      <c r="C14" s="18">
        <f t="shared" si="1"/>
        <v>-2.3400000000000016</v>
      </c>
      <c r="D14" s="62">
        <f t="shared" si="8"/>
        <v>0.86055251571958613</v>
      </c>
      <c r="E14" s="63">
        <f t="shared" si="9"/>
        <v>9.6418699453582821E-3</v>
      </c>
      <c r="F14" s="73">
        <f t="shared" si="10"/>
        <v>2.5816575471587579E-2</v>
      </c>
      <c r="G14" s="64">
        <f t="shared" si="11"/>
        <v>9.6418699453582821E-3</v>
      </c>
      <c r="H14" s="65">
        <f t="shared" si="6"/>
        <v>2.5816575471587579E-2</v>
      </c>
      <c r="I14" s="66">
        <f t="shared" si="7"/>
        <v>0</v>
      </c>
    </row>
    <row r="15" spans="1:32" x14ac:dyDescent="0.2">
      <c r="A15" s="75">
        <v>13</v>
      </c>
      <c r="B15" s="18">
        <f t="shared" si="0"/>
        <v>0.26159999999999994</v>
      </c>
      <c r="C15" s="18">
        <f t="shared" si="1"/>
        <v>-2.2800000000000016</v>
      </c>
      <c r="D15" s="62">
        <f t="shared" si="8"/>
        <v>0.98848616157803681</v>
      </c>
      <c r="E15" s="63">
        <f t="shared" si="9"/>
        <v>1.1303844238552716E-2</v>
      </c>
      <c r="F15" s="73">
        <f t="shared" si="10"/>
        <v>2.965458484734116E-2</v>
      </c>
      <c r="G15" s="64">
        <f t="shared" si="11"/>
        <v>1.1303844238552744E-2</v>
      </c>
      <c r="H15" s="65">
        <f t="shared" si="6"/>
        <v>2.965458484734116E-2</v>
      </c>
      <c r="I15" s="66">
        <f t="shared" si="7"/>
        <v>0</v>
      </c>
    </row>
    <row r="16" spans="1:32" x14ac:dyDescent="0.2">
      <c r="A16" s="75">
        <v>14</v>
      </c>
      <c r="B16" s="18">
        <f t="shared" si="0"/>
        <v>0.26339999999999997</v>
      </c>
      <c r="C16" s="18">
        <f t="shared" si="1"/>
        <v>-2.2200000000000015</v>
      </c>
      <c r="D16" s="62">
        <f t="shared" si="8"/>
        <v>1.1313587727483025</v>
      </c>
      <c r="E16" s="63">
        <f t="shared" si="9"/>
        <v>1.3209383807256218E-2</v>
      </c>
      <c r="F16" s="73">
        <f t="shared" si="10"/>
        <v>3.3940763182449075E-2</v>
      </c>
      <c r="G16" s="64">
        <f t="shared" si="11"/>
        <v>1.3209383807256218E-2</v>
      </c>
      <c r="H16" s="65">
        <f t="shared" si="6"/>
        <v>3.3940763182449075E-2</v>
      </c>
      <c r="I16" s="66">
        <f t="shared" si="7"/>
        <v>0</v>
      </c>
    </row>
    <row r="17" spans="1:37" s="1" customFormat="1" x14ac:dyDescent="0.2">
      <c r="A17" s="75">
        <v>15</v>
      </c>
      <c r="B17" s="18">
        <f t="shared" si="0"/>
        <v>0.26519999999999999</v>
      </c>
      <c r="C17" s="18">
        <f t="shared" si="1"/>
        <v>-2.1600000000000015</v>
      </c>
      <c r="D17" s="62">
        <f t="shared" si="8"/>
        <v>1.2902285382485175</v>
      </c>
      <c r="E17" s="63">
        <f t="shared" si="9"/>
        <v>1.5386334783925407E-2</v>
      </c>
      <c r="F17" s="73">
        <f t="shared" si="10"/>
        <v>3.870685614745549E-2</v>
      </c>
      <c r="G17" s="64">
        <f t="shared" si="11"/>
        <v>1.5386334783925388E-2</v>
      </c>
      <c r="H17" s="65">
        <f t="shared" si="6"/>
        <v>3.870685614745549E-2</v>
      </c>
      <c r="I17" s="66">
        <f t="shared" si="7"/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7" x14ac:dyDescent="0.2">
      <c r="A18" s="75">
        <v>16</v>
      </c>
      <c r="B18" s="18">
        <f t="shared" si="0"/>
        <v>0.26699999999999996</v>
      </c>
      <c r="C18" s="18">
        <f t="shared" si="1"/>
        <v>-2.1000000000000014</v>
      </c>
      <c r="D18" s="62">
        <f t="shared" si="8"/>
        <v>1.4661198660142338</v>
      </c>
      <c r="E18" s="63">
        <f t="shared" si="9"/>
        <v>1.7864420562816459E-2</v>
      </c>
      <c r="F18" s="73">
        <f t="shared" si="10"/>
        <v>4.3983595980427052E-2</v>
      </c>
      <c r="G18" s="64">
        <f t="shared" si="11"/>
        <v>1.7864420562816487E-2</v>
      </c>
      <c r="H18" s="65">
        <f t="shared" si="6"/>
        <v>4.3983595980427052E-2</v>
      </c>
      <c r="I18" s="66">
        <f t="shared" si="7"/>
        <v>0</v>
      </c>
      <c r="L18" s="1"/>
      <c r="M18" s="1"/>
      <c r="N18" s="1"/>
      <c r="O18" s="1"/>
      <c r="P18" s="1"/>
      <c r="Q18" s="1"/>
      <c r="R18" s="1" t="s">
        <v>30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7" x14ac:dyDescent="0.2">
      <c r="A19" s="75">
        <v>17</v>
      </c>
      <c r="B19" s="18">
        <f t="shared" si="0"/>
        <v>0.26879999999999998</v>
      </c>
      <c r="C19" s="18">
        <f t="shared" si="1"/>
        <v>-2.0400000000000014</v>
      </c>
      <c r="D19" s="62">
        <f t="shared" si="8"/>
        <v>1.6600029245023546</v>
      </c>
      <c r="E19" s="63">
        <f t="shared" si="9"/>
        <v>2.0675162866069973E-2</v>
      </c>
      <c r="F19" s="73">
        <f t="shared" si="10"/>
        <v>4.9800087735070636E-2</v>
      </c>
      <c r="G19" s="64">
        <f t="shared" si="11"/>
        <v>2.0675162866069973E-2</v>
      </c>
      <c r="H19" s="65">
        <f t="shared" si="6"/>
        <v>4.9800087735070636E-2</v>
      </c>
      <c r="I19" s="66">
        <f t="shared" si="7"/>
        <v>0</v>
      </c>
    </row>
    <row r="20" spans="1:37" ht="15" x14ac:dyDescent="0.25">
      <c r="A20" s="75">
        <v>18</v>
      </c>
      <c r="B20" s="18">
        <f t="shared" si="0"/>
        <v>0.27059999999999995</v>
      </c>
      <c r="C20" s="18">
        <f t="shared" si="1"/>
        <v>-1.9800000000000013</v>
      </c>
      <c r="D20" s="62">
        <f t="shared" si="8"/>
        <v>1.8727713967955932</v>
      </c>
      <c r="E20" s="63">
        <f t="shared" si="9"/>
        <v>2.3851764341508392E-2</v>
      </c>
      <c r="F20" s="73">
        <f t="shared" si="10"/>
        <v>5.6183141903867896E-2</v>
      </c>
      <c r="G20" s="64">
        <f t="shared" si="11"/>
        <v>2.3851764341508451E-2</v>
      </c>
      <c r="H20" s="65">
        <f t="shared" si="6"/>
        <v>5.6183141903867896E-2</v>
      </c>
      <c r="I20" s="66">
        <f t="shared" si="7"/>
        <v>0</v>
      </c>
      <c r="L20" s="47" t="s">
        <v>26</v>
      </c>
      <c r="R20" s="18"/>
      <c r="S20" s="16" t="s">
        <v>11</v>
      </c>
      <c r="T20" s="17"/>
      <c r="U20" s="50">
        <f>$N$2-$N$3*2</f>
        <v>0.27</v>
      </c>
      <c r="V20" s="50"/>
      <c r="W20" s="51">
        <f>$N$2-$N$3</f>
        <v>0.30000000000000004</v>
      </c>
      <c r="X20" s="50"/>
      <c r="Y20" s="53">
        <f>B53</f>
        <v>0.33</v>
      </c>
      <c r="Z20" s="50"/>
      <c r="AA20" s="51">
        <f>$N$2+$N$3</f>
        <v>0.36</v>
      </c>
      <c r="AB20" s="50"/>
      <c r="AC20" s="52">
        <f>$N$2+$N$3*2</f>
        <v>0.39</v>
      </c>
      <c r="AD20" s="17"/>
      <c r="AE20" s="20"/>
      <c r="AI20" s="20"/>
      <c r="AJ20" s="20"/>
      <c r="AK20" s="20"/>
    </row>
    <row r="21" spans="1:37" x14ac:dyDescent="0.2">
      <c r="A21" s="75">
        <v>19</v>
      </c>
      <c r="B21" s="18">
        <f t="shared" si="0"/>
        <v>0.27239999999999998</v>
      </c>
      <c r="C21" s="18">
        <f t="shared" si="1"/>
        <v>-1.9200000000000013</v>
      </c>
      <c r="D21" s="62">
        <f t="shared" si="8"/>
        <v>2.1052187145066155</v>
      </c>
      <c r="E21" s="63">
        <f t="shared" si="9"/>
        <v>2.7428949703836712E-2</v>
      </c>
      <c r="F21" s="73">
        <f t="shared" si="10"/>
        <v>6.3156561435198502E-2</v>
      </c>
      <c r="G21" s="64">
        <f t="shared" si="11"/>
        <v>2.742894970383673E-2</v>
      </c>
      <c r="H21" s="65">
        <f t="shared" si="6"/>
        <v>6.3156561435198502E-2</v>
      </c>
      <c r="I21" s="66">
        <f t="shared" si="7"/>
        <v>0</v>
      </c>
      <c r="AF21" s="18"/>
      <c r="AG21" s="20"/>
      <c r="AH21" s="20"/>
    </row>
    <row r="22" spans="1:37" x14ac:dyDescent="0.2">
      <c r="A22" s="75">
        <v>20</v>
      </c>
      <c r="B22" s="18">
        <f t="shared" si="0"/>
        <v>0.2742</v>
      </c>
      <c r="C22" s="18">
        <f t="shared" si="1"/>
        <v>-1.8600000000000012</v>
      </c>
      <c r="D22" s="62">
        <f t="shared" si="8"/>
        <v>2.3580131152327768</v>
      </c>
      <c r="E22" s="63">
        <f t="shared" si="9"/>
        <v>3.1442762980752652E-2</v>
      </c>
      <c r="F22" s="73">
        <f t="shared" si="10"/>
        <v>7.0740393456983228E-2</v>
      </c>
      <c r="G22" s="64">
        <f t="shared" si="11"/>
        <v>3.144276298075261E-2</v>
      </c>
      <c r="H22" s="65">
        <f t="shared" si="6"/>
        <v>7.0740393456983228E-2</v>
      </c>
      <c r="I22" s="66">
        <f t="shared" si="7"/>
        <v>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7" x14ac:dyDescent="0.2">
      <c r="A23" s="75">
        <v>21</v>
      </c>
      <c r="B23" s="18">
        <f t="shared" si="0"/>
        <v>0.27599999999999997</v>
      </c>
      <c r="C23" s="18">
        <f t="shared" si="1"/>
        <v>-1.8000000000000012</v>
      </c>
      <c r="D23" s="62">
        <f t="shared" si="8"/>
        <v>2.6316719433631315</v>
      </c>
      <c r="E23" s="63">
        <f t="shared" si="9"/>
        <v>3.593031911292565E-2</v>
      </c>
      <c r="F23" s="73">
        <f t="shared" si="10"/>
        <v>7.8950158300893997E-2</v>
      </c>
      <c r="G23" s="64">
        <f t="shared" si="11"/>
        <v>3.5930319112925713E-2</v>
      </c>
      <c r="H23" s="65">
        <f t="shared" si="6"/>
        <v>7.8950158300893997E-2</v>
      </c>
      <c r="I23" s="66">
        <f t="shared" si="7"/>
        <v>0</v>
      </c>
    </row>
    <row r="24" spans="1:37" x14ac:dyDescent="0.2">
      <c r="A24" s="75">
        <v>22</v>
      </c>
      <c r="B24" s="18">
        <f t="shared" si="0"/>
        <v>0.27779999999999999</v>
      </c>
      <c r="C24" s="18">
        <f t="shared" si="1"/>
        <v>-1.7400000000000011</v>
      </c>
      <c r="D24" s="62">
        <f t="shared" si="8"/>
        <v>2.9265356870301833</v>
      </c>
      <c r="E24" s="63">
        <f t="shared" si="9"/>
        <v>4.0929508978807289E-2</v>
      </c>
      <c r="F24" s="73">
        <f t="shared" si="10"/>
        <v>8.7796070610905469E-2</v>
      </c>
      <c r="G24" s="64">
        <f t="shared" si="11"/>
        <v>4.0929508978807275E-2</v>
      </c>
      <c r="H24" s="65">
        <f t="shared" si="6"/>
        <v>8.7796070610905469E-2</v>
      </c>
      <c r="I24" s="66">
        <f t="shared" si="7"/>
        <v>0</v>
      </c>
    </row>
    <row r="25" spans="1:37" x14ac:dyDescent="0.2">
      <c r="A25" s="75">
        <v>23</v>
      </c>
      <c r="B25" s="18">
        <f t="shared" si="0"/>
        <v>0.27959999999999996</v>
      </c>
      <c r="C25" s="18">
        <f t="shared" si="1"/>
        <v>-1.680000000000001</v>
      </c>
      <c r="D25" s="62">
        <f t="shared" si="8"/>
        <v>3.242742311048906</v>
      </c>
      <c r="E25" s="63">
        <f t="shared" si="9"/>
        <v>4.6478657863719866E-2</v>
      </c>
      <c r="F25" s="73">
        <f t="shared" si="10"/>
        <v>9.728226933146733E-2</v>
      </c>
      <c r="G25" s="64">
        <f t="shared" si="11"/>
        <v>4.6478657863719915E-2</v>
      </c>
      <c r="H25" s="65">
        <f t="shared" si="6"/>
        <v>9.728226933146733E-2</v>
      </c>
      <c r="I25" s="66">
        <f t="shared" si="7"/>
        <v>0</v>
      </c>
    </row>
    <row r="26" spans="1:37" x14ac:dyDescent="0.2">
      <c r="A26" s="75">
        <v>24</v>
      </c>
      <c r="B26" s="18">
        <f t="shared" si="0"/>
        <v>0.28139999999999998</v>
      </c>
      <c r="C26" s="18">
        <f t="shared" si="1"/>
        <v>-1.620000000000001</v>
      </c>
      <c r="D26" s="62">
        <f t="shared" si="8"/>
        <v>3.5802025037827869</v>
      </c>
      <c r="E26" s="63">
        <f t="shared" si="9"/>
        <v>5.2616138454251928E-2</v>
      </c>
      <c r="F26" s="73">
        <f t="shared" si="10"/>
        <v>0.10740607511348366</v>
      </c>
      <c r="G26" s="64">
        <f t="shared" si="11"/>
        <v>5.2616138454251948E-2</v>
      </c>
      <c r="H26" s="65">
        <f t="shared" si="6"/>
        <v>0.10740607511348366</v>
      </c>
      <c r="I26" s="66">
        <f t="shared" si="7"/>
        <v>0</v>
      </c>
    </row>
    <row r="27" spans="1:37" x14ac:dyDescent="0.2">
      <c r="A27" s="75">
        <v>25</v>
      </c>
      <c r="B27" s="18">
        <f t="shared" si="0"/>
        <v>0.28320000000000001</v>
      </c>
      <c r="C27" s="18">
        <f t="shared" si="1"/>
        <v>-1.5600000000000009</v>
      </c>
      <c r="D27" s="62">
        <f t="shared" si="8"/>
        <v>3.9385765019860748</v>
      </c>
      <c r="E27" s="63">
        <f t="shared" si="9"/>
        <v>5.9379940594792985E-2</v>
      </c>
      <c r="F27" s="73">
        <f t="shared" si="10"/>
        <v>0.11815729505958211</v>
      </c>
      <c r="G27" s="64">
        <f t="shared" si="11"/>
        <v>5.9379940594792902E-2</v>
      </c>
      <c r="H27" s="65">
        <f t="shared" si="6"/>
        <v>0.11815729505958211</v>
      </c>
      <c r="I27" s="66">
        <f t="shared" si="7"/>
        <v>0</v>
      </c>
    </row>
    <row r="28" spans="1:37" x14ac:dyDescent="0.2">
      <c r="A28" s="75">
        <v>26</v>
      </c>
      <c r="B28" s="18">
        <f t="shared" si="0"/>
        <v>0.28499999999999998</v>
      </c>
      <c r="C28" s="18">
        <f t="shared" si="1"/>
        <v>-1.5000000000000009</v>
      </c>
      <c r="D28" s="62">
        <f t="shared" si="8"/>
        <v>4.3172531888630488</v>
      </c>
      <c r="E28" s="63">
        <f t="shared" si="9"/>
        <v>6.6807201268857877E-2</v>
      </c>
      <c r="F28" s="73">
        <f t="shared" si="10"/>
        <v>0.12951759566589155</v>
      </c>
      <c r="G28" s="64">
        <f t="shared" si="11"/>
        <v>6.6807201268857905E-2</v>
      </c>
      <c r="H28" s="65">
        <f t="shared" si="6"/>
        <v>0.12951759566589155</v>
      </c>
      <c r="I28" s="66">
        <f t="shared" si="7"/>
        <v>0</v>
      </c>
    </row>
    <row r="29" spans="1:37" x14ac:dyDescent="0.2">
      <c r="A29" s="75">
        <v>27</v>
      </c>
      <c r="B29" s="18">
        <f t="shared" si="0"/>
        <v>0.2868</v>
      </c>
      <c r="C29" s="18">
        <f t="shared" si="1"/>
        <v>-1.4400000000000008</v>
      </c>
      <c r="D29" s="62">
        <f t="shared" si="8"/>
        <v>4.715332174161289</v>
      </c>
      <c r="E29" s="63">
        <f t="shared" si="9"/>
        <v>7.4933699534326922E-2</v>
      </c>
      <c r="F29" s="73">
        <f t="shared" si="10"/>
        <v>0.14145996522483861</v>
      </c>
      <c r="G29" s="64">
        <f t="shared" si="11"/>
        <v>7.4933699534326922E-2</v>
      </c>
      <c r="H29" s="65">
        <f t="shared" si="6"/>
        <v>0.14145996522483861</v>
      </c>
      <c r="I29" s="66">
        <f t="shared" si="7"/>
        <v>0</v>
      </c>
    </row>
    <row r="30" spans="1:37" x14ac:dyDescent="0.2">
      <c r="A30" s="75">
        <v>28</v>
      </c>
      <c r="B30" s="18">
        <f t="shared" si="0"/>
        <v>0.28859999999999997</v>
      </c>
      <c r="C30" s="18">
        <f t="shared" si="1"/>
        <v>-1.3800000000000008</v>
      </c>
      <c r="D30" s="62">
        <f t="shared" si="8"/>
        <v>5.1316095587544455</v>
      </c>
      <c r="E30" s="63">
        <f t="shared" si="9"/>
        <v>8.3793322415013999E-2</v>
      </c>
      <c r="F30" s="73">
        <f t="shared" si="10"/>
        <v>0.15394828676263353</v>
      </c>
      <c r="G30" s="64">
        <f t="shared" si="11"/>
        <v>8.3793322415014096E-2</v>
      </c>
      <c r="H30" s="65">
        <f t="shared" si="6"/>
        <v>0.15394828676263353</v>
      </c>
      <c r="I30" s="66">
        <f t="shared" si="7"/>
        <v>0</v>
      </c>
    </row>
    <row r="31" spans="1:37" x14ac:dyDescent="0.2">
      <c r="A31" s="75">
        <v>29</v>
      </c>
      <c r="B31" s="18">
        <f t="shared" si="0"/>
        <v>0.29039999999999999</v>
      </c>
      <c r="C31" s="18">
        <f t="shared" si="1"/>
        <v>-1.3200000000000007</v>
      </c>
      <c r="D31" s="62">
        <f t="shared" si="8"/>
        <v>5.5645680580571204</v>
      </c>
      <c r="E31" s="63">
        <f t="shared" si="9"/>
        <v>9.3417508993471635E-2</v>
      </c>
      <c r="F31" s="73">
        <f t="shared" si="10"/>
        <v>0.16693704174171367</v>
      </c>
      <c r="G31" s="64">
        <f t="shared" si="11"/>
        <v>9.3417508993471676E-2</v>
      </c>
      <c r="H31" s="65">
        <f t="shared" si="6"/>
        <v>0.16693704174171367</v>
      </c>
      <c r="I31" s="66">
        <f t="shared" si="7"/>
        <v>0</v>
      </c>
    </row>
    <row r="32" spans="1:37" x14ac:dyDescent="0.2">
      <c r="A32" s="75">
        <v>30</v>
      </c>
      <c r="B32" s="18">
        <f t="shared" si="0"/>
        <v>0.29220000000000002</v>
      </c>
      <c r="C32" s="18">
        <f t="shared" si="1"/>
        <v>-1.2600000000000007</v>
      </c>
      <c r="D32" s="62">
        <f t="shared" si="8"/>
        <v>6.0123721075693437</v>
      </c>
      <c r="E32" s="63">
        <f t="shared" si="9"/>
        <v>0.10383468112130037</v>
      </c>
      <c r="F32" s="73">
        <f t="shared" si="10"/>
        <v>0.18037116322708019</v>
      </c>
      <c r="G32" s="64">
        <f t="shared" si="11"/>
        <v>0.10383468112130027</v>
      </c>
      <c r="H32" s="65">
        <f t="shared" si="6"/>
        <v>0.18037116322708019</v>
      </c>
      <c r="I32" s="66">
        <f t="shared" si="7"/>
        <v>0</v>
      </c>
    </row>
    <row r="33" spans="1:25" x14ac:dyDescent="0.2">
      <c r="A33" s="75">
        <v>31</v>
      </c>
      <c r="B33" s="18">
        <f t="shared" si="0"/>
        <v>0.29399999999999998</v>
      </c>
      <c r="C33" s="18">
        <f t="shared" si="1"/>
        <v>-1.2000000000000006</v>
      </c>
      <c r="D33" s="62">
        <f t="shared" si="8"/>
        <v>6.4728684994404224</v>
      </c>
      <c r="E33" s="63">
        <f t="shared" si="9"/>
        <v>0.11506967022170805</v>
      </c>
      <c r="F33" s="73">
        <f t="shared" si="10"/>
        <v>0.19418605498321281</v>
      </c>
      <c r="G33" s="64">
        <f t="shared" si="11"/>
        <v>0.1150696702217081</v>
      </c>
      <c r="H33" s="65">
        <f t="shared" si="6"/>
        <v>0.19418605498321281</v>
      </c>
      <c r="I33" s="66">
        <f t="shared" si="7"/>
        <v>0</v>
      </c>
    </row>
    <row r="34" spans="1:25" x14ac:dyDescent="0.2">
      <c r="A34" s="75">
        <v>32</v>
      </c>
      <c r="B34" s="18">
        <f t="shared" si="0"/>
        <v>0.29580000000000001</v>
      </c>
      <c r="C34" s="18">
        <f t="shared" si="1"/>
        <v>-1.1400000000000006</v>
      </c>
      <c r="D34" s="62">
        <f t="shared" si="8"/>
        <v>6.9435930015702763</v>
      </c>
      <c r="E34" s="63">
        <f t="shared" si="9"/>
        <v>0.12714315056279818</v>
      </c>
      <c r="F34" s="73">
        <f t="shared" si="10"/>
        <v>0.20830779004710823</v>
      </c>
      <c r="G34" s="64">
        <f t="shared" si="11"/>
        <v>0.12714315056279812</v>
      </c>
      <c r="H34" s="65">
        <f t="shared" si="6"/>
        <v>0.20830779004710823</v>
      </c>
      <c r="I34" s="66">
        <f t="shared" si="7"/>
        <v>0</v>
      </c>
    </row>
    <row r="35" spans="1:25" ht="15" x14ac:dyDescent="0.25">
      <c r="A35" s="75">
        <v>33</v>
      </c>
      <c r="B35" s="18">
        <f t="shared" si="0"/>
        <v>0.29759999999999998</v>
      </c>
      <c r="C35" s="18">
        <f t="shared" si="1"/>
        <v>-1.0800000000000005</v>
      </c>
      <c r="D35" s="62">
        <f t="shared" si="8"/>
        <v>7.4217832917253617</v>
      </c>
      <c r="E35" s="63">
        <f t="shared" si="9"/>
        <v>0.14007109008876872</v>
      </c>
      <c r="F35" s="73">
        <f t="shared" si="10"/>
        <v>0.22265349875176099</v>
      </c>
      <c r="G35" s="64">
        <f t="shared" si="11"/>
        <v>0.14007109008876895</v>
      </c>
      <c r="H35" s="65">
        <f t="shared" si="6"/>
        <v>0.22265349875176099</v>
      </c>
      <c r="I35" s="66">
        <f t="shared" si="7"/>
        <v>0</v>
      </c>
      <c r="W35" s="55" t="s">
        <v>29</v>
      </c>
    </row>
    <row r="36" spans="1:25" ht="14.25" x14ac:dyDescent="0.2">
      <c r="A36" s="75">
        <v>34</v>
      </c>
      <c r="B36" s="18">
        <f t="shared" ref="B36:B52" si="12">$N$2+C36*$N$3</f>
        <v>0.2994</v>
      </c>
      <c r="C36" s="18">
        <f t="shared" si="1"/>
        <v>-1.0200000000000005</v>
      </c>
      <c r="D36" s="62">
        <f t="shared" ref="D36:D67" si="13">NORMDIST(B36,$N$2,$N$3,FALSE)</f>
        <v>7.9043984006459809</v>
      </c>
      <c r="E36" s="63">
        <f t="shared" ref="E36:E67" si="14">NORMDIST(B36,$N$2,$N$3,TRUE)</f>
        <v>0.15386423037273469</v>
      </c>
      <c r="F36" s="73">
        <f t="shared" si="10"/>
        <v>0.23713195201937948</v>
      </c>
      <c r="G36" s="64">
        <f t="shared" si="11"/>
        <v>0.15386423037273475</v>
      </c>
      <c r="H36" s="65">
        <f t="shared" ref="H36:H67" si="15">IF($V$3&gt;=$C36,$F36,0)</f>
        <v>0.23713195201937948</v>
      </c>
      <c r="I36" s="66">
        <f t="shared" ref="I36:I67" si="16">IF($AC$3&lt;=$C36,$F36,0)</f>
        <v>0</v>
      </c>
      <c r="L36" s="21" t="s">
        <v>18</v>
      </c>
      <c r="Y36" s="54"/>
    </row>
    <row r="37" spans="1:25" x14ac:dyDescent="0.2">
      <c r="A37" s="75">
        <v>35</v>
      </c>
      <c r="B37" s="18">
        <f t="shared" si="12"/>
        <v>0.30120000000000002</v>
      </c>
      <c r="C37" s="18">
        <f t="shared" si="1"/>
        <v>-0.96000000000000041</v>
      </c>
      <c r="D37" s="62">
        <f t="shared" si="13"/>
        <v>8.3881447032705729</v>
      </c>
      <c r="E37" s="63">
        <f t="shared" si="14"/>
        <v>0.1685276074668379</v>
      </c>
      <c r="F37" s="73">
        <f t="shared" si="10"/>
        <v>0.25164434109811701</v>
      </c>
      <c r="G37" s="64">
        <f t="shared" si="11"/>
        <v>0.1685276074668377</v>
      </c>
      <c r="H37" s="65">
        <f t="shared" si="15"/>
        <v>0</v>
      </c>
      <c r="I37" s="66">
        <f t="shared" si="16"/>
        <v>0</v>
      </c>
      <c r="L37" s="21" t="s">
        <v>24</v>
      </c>
    </row>
    <row r="38" spans="1:25" x14ac:dyDescent="0.2">
      <c r="A38" s="75">
        <v>36</v>
      </c>
      <c r="B38" s="18">
        <f t="shared" si="12"/>
        <v>0.30299999999999999</v>
      </c>
      <c r="C38" s="18">
        <f t="shared" si="1"/>
        <v>-0.90000000000000036</v>
      </c>
      <c r="D38" s="62">
        <f t="shared" si="13"/>
        <v>8.8695083299584887</v>
      </c>
      <c r="E38" s="63">
        <f t="shared" si="14"/>
        <v>0.18406012534675928</v>
      </c>
      <c r="F38" s="73">
        <f t="shared" si="10"/>
        <v>0.26608524989875476</v>
      </c>
      <c r="G38" s="64">
        <f t="shared" si="11"/>
        <v>0.18406012534675939</v>
      </c>
      <c r="H38" s="65">
        <f t="shared" si="15"/>
        <v>0</v>
      </c>
      <c r="I38" s="66">
        <f t="shared" si="16"/>
        <v>0</v>
      </c>
      <c r="L38" s="21" t="s">
        <v>19</v>
      </c>
    </row>
    <row r="39" spans="1:25" x14ac:dyDescent="0.2">
      <c r="A39" s="75">
        <v>37</v>
      </c>
      <c r="B39" s="18">
        <f t="shared" si="12"/>
        <v>0.30480000000000002</v>
      </c>
      <c r="C39" s="18">
        <f t="shared" si="1"/>
        <v>-0.8400000000000003</v>
      </c>
      <c r="D39" s="62">
        <f t="shared" si="13"/>
        <v>9.3447936946540189</v>
      </c>
      <c r="E39" s="63">
        <f t="shared" si="14"/>
        <v>0.20045419326044966</v>
      </c>
      <c r="F39" s="73">
        <f t="shared" si="10"/>
        <v>0.28034381083962051</v>
      </c>
      <c r="G39" s="64">
        <f t="shared" si="11"/>
        <v>0.20045419326044961</v>
      </c>
      <c r="H39" s="65">
        <f t="shared" si="15"/>
        <v>0</v>
      </c>
      <c r="I39" s="66">
        <f t="shared" si="16"/>
        <v>0</v>
      </c>
      <c r="L39" s="21" t="s">
        <v>20</v>
      </c>
    </row>
    <row r="40" spans="1:25" x14ac:dyDescent="0.2">
      <c r="A40" s="75">
        <v>38</v>
      </c>
      <c r="B40" s="18">
        <f t="shared" si="12"/>
        <v>0.30659999999999998</v>
      </c>
      <c r="C40" s="18">
        <f t="shared" si="1"/>
        <v>-0.78000000000000025</v>
      </c>
      <c r="D40" s="62">
        <f t="shared" si="13"/>
        <v>9.8101676596108298</v>
      </c>
      <c r="E40" s="63">
        <f t="shared" si="14"/>
        <v>0.21769543758573276</v>
      </c>
      <c r="F40" s="73">
        <f t="shared" si="10"/>
        <v>0.29430502978832507</v>
      </c>
      <c r="G40" s="64">
        <f t="shared" si="11"/>
        <v>0.21769543758573301</v>
      </c>
      <c r="H40" s="65">
        <f t="shared" si="15"/>
        <v>0</v>
      </c>
      <c r="I40" s="66">
        <f t="shared" si="16"/>
        <v>0</v>
      </c>
      <c r="L40" s="21" t="s">
        <v>21</v>
      </c>
    </row>
    <row r="41" spans="1:25" x14ac:dyDescent="0.2">
      <c r="A41" s="75">
        <v>39</v>
      </c>
      <c r="B41" s="18">
        <f t="shared" si="12"/>
        <v>0.30840000000000001</v>
      </c>
      <c r="C41" s="18">
        <f t="shared" si="1"/>
        <v>-0.7200000000000002</v>
      </c>
      <c r="D41" s="62">
        <f t="shared" si="13"/>
        <v>10.261708682328429</v>
      </c>
      <c r="E41" s="63">
        <f t="shared" si="14"/>
        <v>0.23576249777925098</v>
      </c>
      <c r="F41" s="73">
        <f t="shared" si="10"/>
        <v>0.30785126046985289</v>
      </c>
      <c r="G41" s="64">
        <f t="shared" si="11"/>
        <v>0.23576249777925107</v>
      </c>
      <c r="H41" s="65">
        <f t="shared" si="15"/>
        <v>0</v>
      </c>
      <c r="I41" s="66">
        <f t="shared" si="16"/>
        <v>0</v>
      </c>
      <c r="L41" s="21" t="s">
        <v>22</v>
      </c>
    </row>
    <row r="42" spans="1:25" x14ac:dyDescent="0.2">
      <c r="A42" s="75">
        <v>40</v>
      </c>
      <c r="B42" s="18">
        <f t="shared" si="12"/>
        <v>0.31020000000000003</v>
      </c>
      <c r="C42" s="18">
        <f t="shared" si="1"/>
        <v>-0.66000000000000014</v>
      </c>
      <c r="D42" s="62">
        <f t="shared" si="13"/>
        <v>10.695460125705754</v>
      </c>
      <c r="E42" s="63">
        <f t="shared" si="14"/>
        <v>0.25462691467133625</v>
      </c>
      <c r="F42" s="73">
        <f t="shared" si="10"/>
        <v>0.32086380377117246</v>
      </c>
      <c r="G42" s="64">
        <f t="shared" si="11"/>
        <v>0.25462691467133608</v>
      </c>
      <c r="H42" s="65">
        <f t="shared" si="15"/>
        <v>0</v>
      </c>
      <c r="I42" s="66">
        <f t="shared" si="16"/>
        <v>0</v>
      </c>
      <c r="L42" s="46" t="s">
        <v>23</v>
      </c>
    </row>
    <row r="43" spans="1:25" x14ac:dyDescent="0.2">
      <c r="A43" s="75">
        <v>41</v>
      </c>
      <c r="B43" s="18">
        <f t="shared" si="12"/>
        <v>0.312</v>
      </c>
      <c r="C43" s="18">
        <f t="shared" si="1"/>
        <v>-0.60000000000000009</v>
      </c>
      <c r="D43" s="62">
        <f t="shared" si="13"/>
        <v>11.107486763059987</v>
      </c>
      <c r="E43" s="63">
        <f t="shared" si="14"/>
        <v>0.27425311775007338</v>
      </c>
      <c r="F43" s="73">
        <f t="shared" si="10"/>
        <v>0.33322460289179967</v>
      </c>
      <c r="G43" s="64">
        <f t="shared" si="11"/>
        <v>0.27425311775007355</v>
      </c>
      <c r="H43" s="65">
        <f t="shared" si="15"/>
        <v>0</v>
      </c>
      <c r="I43" s="66">
        <f t="shared" si="16"/>
        <v>0</v>
      </c>
    </row>
    <row r="44" spans="1:25" x14ac:dyDescent="0.2">
      <c r="A44" s="75">
        <v>42</v>
      </c>
      <c r="B44" s="18">
        <f t="shared" si="12"/>
        <v>0.31380000000000002</v>
      </c>
      <c r="C44" s="18">
        <f t="shared" si="1"/>
        <v>-0.54</v>
      </c>
      <c r="D44" s="62">
        <f t="shared" si="13"/>
        <v>11.493933381311114</v>
      </c>
      <c r="E44" s="63">
        <f t="shared" si="14"/>
        <v>0.2945985162156981</v>
      </c>
      <c r="F44" s="73">
        <f t="shared" si="10"/>
        <v>0.34481800143933333</v>
      </c>
      <c r="G44" s="64">
        <f t="shared" si="11"/>
        <v>0.29459851621569799</v>
      </c>
      <c r="H44" s="65">
        <f t="shared" si="15"/>
        <v>0</v>
      </c>
      <c r="I44" s="66">
        <f t="shared" si="16"/>
        <v>0</v>
      </c>
    </row>
    <row r="45" spans="1:25" x14ac:dyDescent="0.2">
      <c r="A45" s="75">
        <v>43</v>
      </c>
      <c r="B45" s="18">
        <f t="shared" si="12"/>
        <v>0.31559999999999999</v>
      </c>
      <c r="C45" s="18">
        <f t="shared" si="1"/>
        <v>-0.48</v>
      </c>
      <c r="D45" s="62">
        <f t="shared" si="13"/>
        <v>11.851084283533233</v>
      </c>
      <c r="E45" s="63">
        <f t="shared" si="14"/>
        <v>0.31561369651622229</v>
      </c>
      <c r="F45" s="73">
        <f t="shared" si="10"/>
        <v>0.35553252850599709</v>
      </c>
      <c r="G45" s="64">
        <f t="shared" si="11"/>
        <v>0.31561369651622256</v>
      </c>
      <c r="H45" s="65">
        <f t="shared" si="15"/>
        <v>0</v>
      </c>
      <c r="I45" s="66">
        <f t="shared" si="16"/>
        <v>0</v>
      </c>
    </row>
    <row r="46" spans="1:25" x14ac:dyDescent="0.2">
      <c r="A46" s="75">
        <v>44</v>
      </c>
      <c r="B46" s="18">
        <f t="shared" si="12"/>
        <v>0.31740000000000002</v>
      </c>
      <c r="C46" s="18">
        <f t="shared" si="1"/>
        <v>-0.42</v>
      </c>
      <c r="D46" s="62">
        <f t="shared" si="13"/>
        <v>12.175422420738464</v>
      </c>
      <c r="E46" s="63">
        <f t="shared" si="14"/>
        <v>0.33724272684824946</v>
      </c>
      <c r="F46" s="73">
        <f t="shared" si="10"/>
        <v>0.36526267262215389</v>
      </c>
      <c r="G46" s="64">
        <f t="shared" si="11"/>
        <v>0.33724272684824952</v>
      </c>
      <c r="H46" s="65">
        <f t="shared" si="15"/>
        <v>0</v>
      </c>
      <c r="I46" s="66">
        <f t="shared" si="16"/>
        <v>0</v>
      </c>
    </row>
    <row r="47" spans="1:25" x14ac:dyDescent="0.2">
      <c r="A47" s="75">
        <v>45</v>
      </c>
      <c r="B47" s="18">
        <f t="shared" si="12"/>
        <v>0.31920000000000004</v>
      </c>
      <c r="C47" s="18">
        <f t="shared" si="1"/>
        <v>-0.36</v>
      </c>
      <c r="D47" s="62">
        <f t="shared" si="13"/>
        <v>12.463686845770949</v>
      </c>
      <c r="E47" s="63">
        <f t="shared" si="14"/>
        <v>0.35942356678200904</v>
      </c>
      <c r="F47" s="73">
        <f t="shared" si="10"/>
        <v>0.37391060537312842</v>
      </c>
      <c r="G47" s="64">
        <f t="shared" si="11"/>
        <v>0.35942356678200876</v>
      </c>
      <c r="H47" s="65">
        <f t="shared" si="15"/>
        <v>0</v>
      </c>
      <c r="I47" s="66">
        <f t="shared" si="16"/>
        <v>0</v>
      </c>
    </row>
    <row r="48" spans="1:25" x14ac:dyDescent="0.2">
      <c r="A48" s="75">
        <v>46</v>
      </c>
      <c r="B48" s="18">
        <f t="shared" si="12"/>
        <v>0.32100000000000001</v>
      </c>
      <c r="C48" s="18">
        <f t="shared" si="1"/>
        <v>-0.3</v>
      </c>
      <c r="D48" s="62">
        <f t="shared" si="13"/>
        <v>12.71292718201747</v>
      </c>
      <c r="E48" s="63">
        <f t="shared" si="14"/>
        <v>0.38208857781104721</v>
      </c>
      <c r="F48" s="73">
        <f t="shared" si="10"/>
        <v>0.38138781546052414</v>
      </c>
      <c r="G48" s="64">
        <f t="shared" si="11"/>
        <v>0.38208857781104733</v>
      </c>
      <c r="H48" s="65">
        <f t="shared" si="15"/>
        <v>0</v>
      </c>
      <c r="I48" s="66">
        <f t="shared" si="16"/>
        <v>0</v>
      </c>
    </row>
    <row r="49" spans="1:9" x14ac:dyDescent="0.2">
      <c r="A49" s="75">
        <v>47</v>
      </c>
      <c r="B49" s="18">
        <f t="shared" si="12"/>
        <v>0.32280000000000003</v>
      </c>
      <c r="C49" s="18">
        <f t="shared" si="1"/>
        <v>-0.24</v>
      </c>
      <c r="D49" s="62">
        <f t="shared" si="13"/>
        <v>12.920553837500474</v>
      </c>
      <c r="E49" s="63">
        <f t="shared" si="14"/>
        <v>0.4051651283022043</v>
      </c>
      <c r="F49" s="73">
        <f t="shared" si="10"/>
        <v>0.38761661512501416</v>
      </c>
      <c r="G49" s="64">
        <f t="shared" si="11"/>
        <v>0.40516512830220414</v>
      </c>
      <c r="H49" s="65">
        <f t="shared" si="15"/>
        <v>0</v>
      </c>
      <c r="I49" s="66">
        <f t="shared" si="16"/>
        <v>0</v>
      </c>
    </row>
    <row r="50" spans="1:9" x14ac:dyDescent="0.2">
      <c r="A50" s="75">
        <v>48</v>
      </c>
      <c r="B50" s="18">
        <f t="shared" si="12"/>
        <v>0.3246</v>
      </c>
      <c r="C50" s="18">
        <f t="shared" si="1"/>
        <v>-0.18</v>
      </c>
      <c r="D50" s="62">
        <f t="shared" si="13"/>
        <v>13.084382770680962</v>
      </c>
      <c r="E50" s="63">
        <f t="shared" si="14"/>
        <v>0.42857628409909904</v>
      </c>
      <c r="F50" s="73">
        <f t="shared" si="10"/>
        <v>0.3925314831204289</v>
      </c>
      <c r="G50" s="64">
        <f t="shared" si="11"/>
        <v>0.42857628409909926</v>
      </c>
      <c r="H50" s="65">
        <f t="shared" si="15"/>
        <v>0</v>
      </c>
      <c r="I50" s="66">
        <f t="shared" si="16"/>
        <v>0</v>
      </c>
    </row>
    <row r="51" spans="1:9" x14ac:dyDescent="0.2">
      <c r="A51" s="75">
        <v>49</v>
      </c>
      <c r="B51" s="18">
        <f t="shared" si="12"/>
        <v>0.32640000000000002</v>
      </c>
      <c r="C51" s="18">
        <f t="shared" si="1"/>
        <v>-0.12</v>
      </c>
      <c r="D51" s="62">
        <f t="shared" si="13"/>
        <v>13.202673726455204</v>
      </c>
      <c r="E51" s="63">
        <f t="shared" si="14"/>
        <v>0.45224157397941622</v>
      </c>
      <c r="F51" s="73">
        <f t="shared" si="10"/>
        <v>0.3960802117936561</v>
      </c>
      <c r="G51" s="64">
        <f t="shared" si="11"/>
        <v>0.45224157397941611</v>
      </c>
      <c r="H51" s="65">
        <f t="shared" si="15"/>
        <v>0</v>
      </c>
      <c r="I51" s="66">
        <f t="shared" si="16"/>
        <v>0</v>
      </c>
    </row>
    <row r="52" spans="1:9" x14ac:dyDescent="0.2">
      <c r="A52" s="75">
        <v>50</v>
      </c>
      <c r="B52" s="18">
        <f t="shared" si="12"/>
        <v>0.32819999999999999</v>
      </c>
      <c r="C52" s="18">
        <f>C53-0.06</f>
        <v>-0.06</v>
      </c>
      <c r="D52" s="62">
        <f t="shared" si="13"/>
        <v>13.274161006520231</v>
      </c>
      <c r="E52" s="63">
        <f t="shared" si="14"/>
        <v>0.47607781734589283</v>
      </c>
      <c r="F52" s="73">
        <f>NORMDIST(C52,0,1,0)</f>
        <v>0.39822483019560695</v>
      </c>
      <c r="G52" s="64">
        <f>NORMSDIST(C52)</f>
        <v>0.47607781734589316</v>
      </c>
      <c r="H52" s="65">
        <f t="shared" si="15"/>
        <v>0</v>
      </c>
      <c r="I52" s="66">
        <f t="shared" si="16"/>
        <v>0</v>
      </c>
    </row>
    <row r="53" spans="1:9" x14ac:dyDescent="0.2">
      <c r="A53" s="75">
        <v>51</v>
      </c>
      <c r="B53" s="67">
        <f>N2</f>
        <v>0.33</v>
      </c>
      <c r="C53" s="67">
        <f>(B53-$N$2)/$N$3</f>
        <v>0</v>
      </c>
      <c r="D53" s="68">
        <f t="shared" si="13"/>
        <v>13.298076013381092</v>
      </c>
      <c r="E53" s="69">
        <f t="shared" si="14"/>
        <v>0.5</v>
      </c>
      <c r="F53" s="74">
        <f>NORMDIST(C53,0,1,0)</f>
        <v>0.3989422804014327</v>
      </c>
      <c r="G53" s="70">
        <f>NORMSDIST(C53)</f>
        <v>0.5</v>
      </c>
      <c r="H53" s="71">
        <f t="shared" si="15"/>
        <v>0</v>
      </c>
      <c r="I53" s="72">
        <f t="shared" si="16"/>
        <v>0</v>
      </c>
    </row>
    <row r="54" spans="1:9" x14ac:dyDescent="0.2">
      <c r="A54" s="75">
        <v>52</v>
      </c>
      <c r="B54" s="18">
        <f t="shared" ref="B54:B85" si="17">$N$2+C54*$N$3</f>
        <v>0.33180000000000004</v>
      </c>
      <c r="C54" s="18">
        <f>C53+0.06</f>
        <v>0.06</v>
      </c>
      <c r="D54" s="62">
        <f t="shared" si="13"/>
        <v>13.274161006520231</v>
      </c>
      <c r="E54" s="63">
        <f t="shared" si="14"/>
        <v>0.52392218265410717</v>
      </c>
      <c r="F54" s="73">
        <f>NORMDIST(C54,0,1,0)</f>
        <v>0.39822483019560695</v>
      </c>
      <c r="G54" s="64">
        <f>NORMSDIST(C54)</f>
        <v>0.52392218265410684</v>
      </c>
      <c r="H54" s="65">
        <f t="shared" si="15"/>
        <v>0</v>
      </c>
      <c r="I54" s="66">
        <f t="shared" si="16"/>
        <v>0</v>
      </c>
    </row>
    <row r="55" spans="1:9" x14ac:dyDescent="0.2">
      <c r="A55" s="75">
        <v>53</v>
      </c>
      <c r="B55" s="18">
        <f t="shared" si="17"/>
        <v>0.33360000000000001</v>
      </c>
      <c r="C55" s="18">
        <f t="shared" ref="C55:C103" si="18">C54+0.06</f>
        <v>0.12</v>
      </c>
      <c r="D55" s="62">
        <f t="shared" si="13"/>
        <v>13.202673726455204</v>
      </c>
      <c r="E55" s="63">
        <f t="shared" si="14"/>
        <v>0.54775842602058378</v>
      </c>
      <c r="F55" s="73">
        <f t="shared" ref="F55:F99" si="19">NORMDIST(C55,0,1,0)</f>
        <v>0.3960802117936561</v>
      </c>
      <c r="G55" s="64">
        <f t="shared" ref="G55:G99" si="20">NORMSDIST(C55)</f>
        <v>0.54775842602058389</v>
      </c>
      <c r="H55" s="65">
        <f t="shared" si="15"/>
        <v>0</v>
      </c>
      <c r="I55" s="66">
        <f t="shared" si="16"/>
        <v>0</v>
      </c>
    </row>
    <row r="56" spans="1:9" x14ac:dyDescent="0.2">
      <c r="A56" s="75">
        <v>54</v>
      </c>
      <c r="B56" s="18">
        <f t="shared" si="17"/>
        <v>0.33540000000000003</v>
      </c>
      <c r="C56" s="18">
        <f t="shared" si="18"/>
        <v>0.18</v>
      </c>
      <c r="D56" s="62">
        <f t="shared" si="13"/>
        <v>13.084382770680962</v>
      </c>
      <c r="E56" s="63">
        <f t="shared" si="14"/>
        <v>0.57142371590090102</v>
      </c>
      <c r="F56" s="73">
        <f t="shared" si="19"/>
        <v>0.3925314831204289</v>
      </c>
      <c r="G56" s="64">
        <f t="shared" si="20"/>
        <v>0.5714237159009008</v>
      </c>
      <c r="H56" s="65">
        <f t="shared" si="15"/>
        <v>0</v>
      </c>
      <c r="I56" s="66">
        <f t="shared" si="16"/>
        <v>0</v>
      </c>
    </row>
    <row r="57" spans="1:9" x14ac:dyDescent="0.2">
      <c r="A57" s="75">
        <v>55</v>
      </c>
      <c r="B57" s="18">
        <f t="shared" si="17"/>
        <v>0.3372</v>
      </c>
      <c r="C57" s="18">
        <f t="shared" si="18"/>
        <v>0.24</v>
      </c>
      <c r="D57" s="62">
        <f t="shared" si="13"/>
        <v>12.920553837500474</v>
      </c>
      <c r="E57" s="63">
        <f t="shared" si="14"/>
        <v>0.5948348716977957</v>
      </c>
      <c r="F57" s="73">
        <f t="shared" si="19"/>
        <v>0.38761661512501416</v>
      </c>
      <c r="G57" s="64">
        <f t="shared" si="20"/>
        <v>0.59483487169779581</v>
      </c>
      <c r="H57" s="65">
        <f t="shared" si="15"/>
        <v>0</v>
      </c>
      <c r="I57" s="66">
        <f t="shared" si="16"/>
        <v>0</v>
      </c>
    </row>
    <row r="58" spans="1:9" x14ac:dyDescent="0.2">
      <c r="A58" s="75">
        <v>56</v>
      </c>
      <c r="B58" s="18">
        <f t="shared" si="17"/>
        <v>0.33900000000000002</v>
      </c>
      <c r="C58" s="18">
        <f t="shared" si="18"/>
        <v>0.3</v>
      </c>
      <c r="D58" s="62">
        <f t="shared" si="13"/>
        <v>12.71292718201747</v>
      </c>
      <c r="E58" s="63">
        <f t="shared" si="14"/>
        <v>0.61791142218895279</v>
      </c>
      <c r="F58" s="73">
        <f t="shared" si="19"/>
        <v>0.38138781546052414</v>
      </c>
      <c r="G58" s="64">
        <f t="shared" si="20"/>
        <v>0.61791142218895267</v>
      </c>
      <c r="H58" s="65">
        <f t="shared" si="15"/>
        <v>0</v>
      </c>
      <c r="I58" s="66">
        <f t="shared" si="16"/>
        <v>0</v>
      </c>
    </row>
    <row r="59" spans="1:9" x14ac:dyDescent="0.2">
      <c r="A59" s="75">
        <v>57</v>
      </c>
      <c r="B59" s="18">
        <f t="shared" si="17"/>
        <v>0.34079999999999999</v>
      </c>
      <c r="C59" s="18">
        <f t="shared" si="18"/>
        <v>0.36</v>
      </c>
      <c r="D59" s="62">
        <f t="shared" si="13"/>
        <v>12.463686845770949</v>
      </c>
      <c r="E59" s="63">
        <f t="shared" si="14"/>
        <v>0.64057643321799096</v>
      </c>
      <c r="F59" s="73">
        <f t="shared" si="19"/>
        <v>0.37391060537312842</v>
      </c>
      <c r="G59" s="64">
        <f t="shared" si="20"/>
        <v>0.64057643321799129</v>
      </c>
      <c r="H59" s="65">
        <f t="shared" si="15"/>
        <v>0</v>
      </c>
      <c r="I59" s="66">
        <f t="shared" si="16"/>
        <v>0</v>
      </c>
    </row>
    <row r="60" spans="1:9" x14ac:dyDescent="0.2">
      <c r="A60" s="75">
        <v>58</v>
      </c>
      <c r="B60" s="18">
        <f t="shared" si="17"/>
        <v>0.34260000000000002</v>
      </c>
      <c r="C60" s="18">
        <f t="shared" si="18"/>
        <v>0.42</v>
      </c>
      <c r="D60" s="62">
        <f t="shared" si="13"/>
        <v>12.175422420738464</v>
      </c>
      <c r="E60" s="63">
        <f t="shared" si="14"/>
        <v>0.66275727315175059</v>
      </c>
      <c r="F60" s="73">
        <f t="shared" si="19"/>
        <v>0.36526267262215389</v>
      </c>
      <c r="G60" s="64">
        <f t="shared" si="20"/>
        <v>0.66275727315175048</v>
      </c>
      <c r="H60" s="65">
        <f t="shared" si="15"/>
        <v>0</v>
      </c>
      <c r="I60" s="66">
        <f t="shared" si="16"/>
        <v>0</v>
      </c>
    </row>
    <row r="61" spans="1:9" x14ac:dyDescent="0.2">
      <c r="A61" s="75">
        <v>59</v>
      </c>
      <c r="B61" s="18">
        <f t="shared" si="17"/>
        <v>0.34440000000000004</v>
      </c>
      <c r="C61" s="18">
        <f t="shared" si="18"/>
        <v>0.48</v>
      </c>
      <c r="D61" s="62">
        <f t="shared" si="13"/>
        <v>11.851084283533233</v>
      </c>
      <c r="E61" s="63">
        <f t="shared" si="14"/>
        <v>0.68438630348377771</v>
      </c>
      <c r="F61" s="73">
        <f t="shared" si="19"/>
        <v>0.35553252850599709</v>
      </c>
      <c r="G61" s="64">
        <f t="shared" si="20"/>
        <v>0.68438630348377738</v>
      </c>
      <c r="H61" s="65">
        <f t="shared" si="15"/>
        <v>0</v>
      </c>
      <c r="I61" s="66">
        <f t="shared" si="16"/>
        <v>0</v>
      </c>
    </row>
    <row r="62" spans="1:9" x14ac:dyDescent="0.2">
      <c r="A62" s="75">
        <v>60</v>
      </c>
      <c r="B62" s="18">
        <f t="shared" si="17"/>
        <v>0.34620000000000001</v>
      </c>
      <c r="C62" s="18">
        <f t="shared" si="18"/>
        <v>0.54</v>
      </c>
      <c r="D62" s="62">
        <f t="shared" si="13"/>
        <v>11.493933381311114</v>
      </c>
      <c r="E62" s="63">
        <f t="shared" si="14"/>
        <v>0.7054014837843019</v>
      </c>
      <c r="F62" s="73">
        <f t="shared" si="19"/>
        <v>0.34481800143933333</v>
      </c>
      <c r="G62" s="64">
        <f t="shared" si="20"/>
        <v>0.70540148378430201</v>
      </c>
      <c r="H62" s="65">
        <f t="shared" si="15"/>
        <v>0</v>
      </c>
      <c r="I62" s="66">
        <f t="shared" si="16"/>
        <v>0</v>
      </c>
    </row>
    <row r="63" spans="1:9" x14ac:dyDescent="0.2">
      <c r="A63" s="75">
        <v>61</v>
      </c>
      <c r="B63" s="18">
        <f t="shared" si="17"/>
        <v>0.34800000000000003</v>
      </c>
      <c r="C63" s="18">
        <f t="shared" si="18"/>
        <v>0.60000000000000009</v>
      </c>
      <c r="D63" s="62">
        <f t="shared" si="13"/>
        <v>11.107486763059987</v>
      </c>
      <c r="E63" s="63">
        <f t="shared" si="14"/>
        <v>0.72574688224992667</v>
      </c>
      <c r="F63" s="73">
        <f t="shared" si="19"/>
        <v>0.33322460289179967</v>
      </c>
      <c r="G63" s="64">
        <f t="shared" si="20"/>
        <v>0.72574688224992645</v>
      </c>
      <c r="H63" s="65">
        <f t="shared" si="15"/>
        <v>0</v>
      </c>
      <c r="I63" s="66">
        <f t="shared" si="16"/>
        <v>0</v>
      </c>
    </row>
    <row r="64" spans="1:9" x14ac:dyDescent="0.2">
      <c r="A64" s="75">
        <v>62</v>
      </c>
      <c r="B64" s="18">
        <f t="shared" si="17"/>
        <v>0.3498</v>
      </c>
      <c r="C64" s="18">
        <f t="shared" si="18"/>
        <v>0.66000000000000014</v>
      </c>
      <c r="D64" s="62">
        <f t="shared" si="13"/>
        <v>10.695460125705754</v>
      </c>
      <c r="E64" s="63">
        <f t="shared" si="14"/>
        <v>0.74537308532866375</v>
      </c>
      <c r="F64" s="73">
        <f t="shared" si="19"/>
        <v>0.32086380377117246</v>
      </c>
      <c r="G64" s="64">
        <f t="shared" si="20"/>
        <v>0.74537308532866398</v>
      </c>
      <c r="H64" s="65">
        <f t="shared" si="15"/>
        <v>0</v>
      </c>
      <c r="I64" s="66">
        <f t="shared" si="16"/>
        <v>0</v>
      </c>
    </row>
    <row r="65" spans="1:9" x14ac:dyDescent="0.2">
      <c r="A65" s="75">
        <v>63</v>
      </c>
      <c r="B65" s="18">
        <f t="shared" si="17"/>
        <v>0.35160000000000002</v>
      </c>
      <c r="C65" s="18">
        <f t="shared" si="18"/>
        <v>0.7200000000000002</v>
      </c>
      <c r="D65" s="62">
        <f t="shared" si="13"/>
        <v>10.261708682328429</v>
      </c>
      <c r="E65" s="63">
        <f t="shared" si="14"/>
        <v>0.76423750222074904</v>
      </c>
      <c r="F65" s="73">
        <f t="shared" si="19"/>
        <v>0.30785126046985289</v>
      </c>
      <c r="G65" s="64">
        <f t="shared" si="20"/>
        <v>0.76423750222074893</v>
      </c>
      <c r="H65" s="65">
        <f t="shared" si="15"/>
        <v>0</v>
      </c>
      <c r="I65" s="66">
        <f t="shared" si="16"/>
        <v>0</v>
      </c>
    </row>
    <row r="66" spans="1:9" x14ac:dyDescent="0.2">
      <c r="A66" s="75">
        <v>64</v>
      </c>
      <c r="B66" s="18">
        <f t="shared" si="17"/>
        <v>0.35340000000000005</v>
      </c>
      <c r="C66" s="18">
        <f t="shared" si="18"/>
        <v>0.78000000000000025</v>
      </c>
      <c r="D66" s="62">
        <f t="shared" si="13"/>
        <v>9.8101676596108298</v>
      </c>
      <c r="E66" s="63">
        <f t="shared" si="14"/>
        <v>0.78230456241426727</v>
      </c>
      <c r="F66" s="73">
        <f t="shared" si="19"/>
        <v>0.29430502978832507</v>
      </c>
      <c r="G66" s="64">
        <f t="shared" si="20"/>
        <v>0.78230456241426705</v>
      </c>
      <c r="H66" s="65">
        <f t="shared" si="15"/>
        <v>0</v>
      </c>
      <c r="I66" s="66">
        <f t="shared" si="16"/>
        <v>0</v>
      </c>
    </row>
    <row r="67" spans="1:9" x14ac:dyDescent="0.2">
      <c r="A67" s="75">
        <v>65</v>
      </c>
      <c r="B67" s="18">
        <f t="shared" si="17"/>
        <v>0.35520000000000002</v>
      </c>
      <c r="C67" s="18">
        <f t="shared" si="18"/>
        <v>0.8400000000000003</v>
      </c>
      <c r="D67" s="62">
        <f t="shared" si="13"/>
        <v>9.3447936946540189</v>
      </c>
      <c r="E67" s="63">
        <f t="shared" si="14"/>
        <v>0.79954580673955034</v>
      </c>
      <c r="F67" s="73">
        <f t="shared" si="19"/>
        <v>0.28034381083962051</v>
      </c>
      <c r="G67" s="64">
        <f t="shared" si="20"/>
        <v>0.79954580673955045</v>
      </c>
      <c r="H67" s="65">
        <f t="shared" si="15"/>
        <v>0</v>
      </c>
      <c r="I67" s="66">
        <f t="shared" si="16"/>
        <v>0</v>
      </c>
    </row>
    <row r="68" spans="1:9" x14ac:dyDescent="0.2">
      <c r="A68" s="75">
        <v>66</v>
      </c>
      <c r="B68" s="18">
        <f t="shared" si="17"/>
        <v>0.35700000000000004</v>
      </c>
      <c r="C68" s="18">
        <f t="shared" si="18"/>
        <v>0.90000000000000036</v>
      </c>
      <c r="D68" s="62">
        <f t="shared" ref="D68:D99" si="21">NORMDIST(B68,$N$2,$N$3,FALSE)</f>
        <v>8.8695083299584887</v>
      </c>
      <c r="E68" s="63">
        <f t="shared" ref="E68:E99" si="22">NORMDIST(B68,$N$2,$N$3,TRUE)</f>
        <v>0.81593987465324069</v>
      </c>
      <c r="F68" s="73">
        <f t="shared" si="19"/>
        <v>0.26608524989875476</v>
      </c>
      <c r="G68" s="64">
        <f t="shared" si="20"/>
        <v>0.81593987465324058</v>
      </c>
      <c r="H68" s="65">
        <f t="shared" ref="H68:H103" si="23">IF($V$3&gt;=$C68,$F68,0)</f>
        <v>0</v>
      </c>
      <c r="I68" s="66">
        <f t="shared" ref="I68:I103" si="24">IF($AC$3&lt;=$C68,$F68,0)</f>
        <v>0</v>
      </c>
    </row>
    <row r="69" spans="1:9" x14ac:dyDescent="0.2">
      <c r="A69" s="75">
        <v>67</v>
      </c>
      <c r="B69" s="18">
        <f t="shared" si="17"/>
        <v>0.35880000000000001</v>
      </c>
      <c r="C69" s="18">
        <f t="shared" si="18"/>
        <v>0.96000000000000041</v>
      </c>
      <c r="D69" s="62">
        <f t="shared" si="21"/>
        <v>8.3881447032705729</v>
      </c>
      <c r="E69" s="63">
        <f t="shared" si="22"/>
        <v>0.83147239253316207</v>
      </c>
      <c r="F69" s="73">
        <f t="shared" si="19"/>
        <v>0.25164434109811701</v>
      </c>
      <c r="G69" s="64">
        <f t="shared" si="20"/>
        <v>0.8314723925331623</v>
      </c>
      <c r="H69" s="65">
        <f t="shared" si="23"/>
        <v>0</v>
      </c>
      <c r="I69" s="66">
        <f t="shared" si="24"/>
        <v>0</v>
      </c>
    </row>
    <row r="70" spans="1:9" x14ac:dyDescent="0.2">
      <c r="A70" s="75">
        <v>68</v>
      </c>
      <c r="B70" s="18">
        <f t="shared" si="17"/>
        <v>0.36060000000000003</v>
      </c>
      <c r="C70" s="18">
        <f t="shared" si="18"/>
        <v>1.0200000000000005</v>
      </c>
      <c r="D70" s="62">
        <f t="shared" si="21"/>
        <v>7.9043984006459809</v>
      </c>
      <c r="E70" s="63">
        <f t="shared" si="22"/>
        <v>0.84613576962726533</v>
      </c>
      <c r="F70" s="73">
        <f t="shared" si="19"/>
        <v>0.23713195201937948</v>
      </c>
      <c r="G70" s="64">
        <f t="shared" si="20"/>
        <v>0.84613576962726522</v>
      </c>
      <c r="H70" s="65">
        <f t="shared" si="23"/>
        <v>0</v>
      </c>
      <c r="I70" s="66">
        <f t="shared" si="24"/>
        <v>0</v>
      </c>
    </row>
    <row r="71" spans="1:9" x14ac:dyDescent="0.2">
      <c r="A71" s="75">
        <v>69</v>
      </c>
      <c r="B71" s="18">
        <f t="shared" si="17"/>
        <v>0.36240000000000006</v>
      </c>
      <c r="C71" s="18">
        <f t="shared" si="18"/>
        <v>1.0800000000000005</v>
      </c>
      <c r="D71" s="62">
        <f t="shared" si="21"/>
        <v>7.4217832917253617</v>
      </c>
      <c r="E71" s="63">
        <f t="shared" si="22"/>
        <v>0.85992890991123128</v>
      </c>
      <c r="F71" s="73">
        <f t="shared" si="19"/>
        <v>0.22265349875176099</v>
      </c>
      <c r="G71" s="64">
        <f t="shared" si="20"/>
        <v>0.85992890991123105</v>
      </c>
      <c r="H71" s="65">
        <f t="shared" si="23"/>
        <v>0</v>
      </c>
      <c r="I71" s="66">
        <f t="shared" si="24"/>
        <v>0</v>
      </c>
    </row>
    <row r="72" spans="1:9" x14ac:dyDescent="0.2">
      <c r="A72" s="75">
        <v>70</v>
      </c>
      <c r="B72" s="18">
        <f t="shared" si="17"/>
        <v>0.36420000000000002</v>
      </c>
      <c r="C72" s="18">
        <f t="shared" si="18"/>
        <v>1.1400000000000006</v>
      </c>
      <c r="D72" s="62">
        <f t="shared" si="21"/>
        <v>6.9435930015702763</v>
      </c>
      <c r="E72" s="63">
        <f t="shared" si="22"/>
        <v>0.87285684943720176</v>
      </c>
      <c r="F72" s="73">
        <f t="shared" si="19"/>
        <v>0.20830779004710823</v>
      </c>
      <c r="G72" s="64">
        <f t="shared" si="20"/>
        <v>0.87285684943720188</v>
      </c>
      <c r="H72" s="65">
        <f t="shared" si="23"/>
        <v>0</v>
      </c>
      <c r="I72" s="66">
        <f t="shared" si="24"/>
        <v>0</v>
      </c>
    </row>
    <row r="73" spans="1:9" x14ac:dyDescent="0.2">
      <c r="A73" s="75">
        <v>71</v>
      </c>
      <c r="B73" s="18">
        <f t="shared" si="17"/>
        <v>0.36600000000000005</v>
      </c>
      <c r="C73" s="18">
        <f t="shared" si="18"/>
        <v>1.2000000000000006</v>
      </c>
      <c r="D73" s="62">
        <f t="shared" si="21"/>
        <v>6.4728684994404224</v>
      </c>
      <c r="E73" s="63">
        <f t="shared" si="22"/>
        <v>0.884930329778292</v>
      </c>
      <c r="F73" s="73">
        <f t="shared" si="19"/>
        <v>0.19418605498321281</v>
      </c>
      <c r="G73" s="64">
        <f t="shared" si="20"/>
        <v>0.88493032977829189</v>
      </c>
      <c r="H73" s="65">
        <f t="shared" si="23"/>
        <v>0</v>
      </c>
      <c r="I73" s="66">
        <f t="shared" si="24"/>
        <v>0</v>
      </c>
    </row>
    <row r="74" spans="1:9" x14ac:dyDescent="0.2">
      <c r="A74" s="75">
        <v>72</v>
      </c>
      <c r="B74" s="18">
        <f t="shared" si="17"/>
        <v>0.36780000000000002</v>
      </c>
      <c r="C74" s="18">
        <f t="shared" si="18"/>
        <v>1.2600000000000007</v>
      </c>
      <c r="D74" s="62">
        <f t="shared" si="21"/>
        <v>6.0123721075693437</v>
      </c>
      <c r="E74" s="63">
        <f t="shared" si="22"/>
        <v>0.89616531887869966</v>
      </c>
      <c r="F74" s="73">
        <f t="shared" si="19"/>
        <v>0.18037116322708019</v>
      </c>
      <c r="G74" s="64">
        <f t="shared" si="20"/>
        <v>0.89616531887869977</v>
      </c>
      <c r="H74" s="65">
        <f t="shared" si="23"/>
        <v>0</v>
      </c>
      <c r="I74" s="66">
        <f t="shared" si="24"/>
        <v>0</v>
      </c>
    </row>
    <row r="75" spans="1:9" x14ac:dyDescent="0.2">
      <c r="A75" s="75">
        <v>73</v>
      </c>
      <c r="B75" s="18">
        <f t="shared" si="17"/>
        <v>0.36960000000000004</v>
      </c>
      <c r="C75" s="18">
        <f t="shared" si="18"/>
        <v>1.3200000000000007</v>
      </c>
      <c r="D75" s="62">
        <f t="shared" si="21"/>
        <v>5.5645680580571204</v>
      </c>
      <c r="E75" s="63">
        <f t="shared" si="22"/>
        <v>0.90658249100652832</v>
      </c>
      <c r="F75" s="73">
        <f t="shared" si="19"/>
        <v>0.16693704174171367</v>
      </c>
      <c r="G75" s="64">
        <f t="shared" si="20"/>
        <v>0.90658249100652832</v>
      </c>
      <c r="H75" s="65">
        <f t="shared" si="23"/>
        <v>0</v>
      </c>
      <c r="I75" s="66">
        <f t="shared" si="24"/>
        <v>0</v>
      </c>
    </row>
    <row r="76" spans="1:9" x14ac:dyDescent="0.2">
      <c r="A76" s="75">
        <v>74</v>
      </c>
      <c r="B76" s="18">
        <f t="shared" si="17"/>
        <v>0.37140000000000006</v>
      </c>
      <c r="C76" s="18">
        <f t="shared" si="18"/>
        <v>1.3800000000000008</v>
      </c>
      <c r="D76" s="62">
        <f t="shared" si="21"/>
        <v>5.1316095587544455</v>
      </c>
      <c r="E76" s="63">
        <f t="shared" si="22"/>
        <v>0.91620667758498597</v>
      </c>
      <c r="F76" s="73">
        <f t="shared" si="19"/>
        <v>0.15394828676263353</v>
      </c>
      <c r="G76" s="64">
        <f t="shared" si="20"/>
        <v>0.91620667758498586</v>
      </c>
      <c r="H76" s="65">
        <f t="shared" si="23"/>
        <v>0</v>
      </c>
      <c r="I76" s="66">
        <f t="shared" si="24"/>
        <v>0</v>
      </c>
    </row>
    <row r="77" spans="1:9" x14ac:dyDescent="0.2">
      <c r="A77" s="75">
        <v>75</v>
      </c>
      <c r="B77" s="18">
        <f t="shared" si="17"/>
        <v>0.37320000000000003</v>
      </c>
      <c r="C77" s="18">
        <f t="shared" si="18"/>
        <v>1.4400000000000008</v>
      </c>
      <c r="D77" s="62">
        <f t="shared" si="21"/>
        <v>4.715332174161289</v>
      </c>
      <c r="E77" s="63">
        <f t="shared" si="22"/>
        <v>0.92506630046567306</v>
      </c>
      <c r="F77" s="73">
        <f t="shared" si="19"/>
        <v>0.14145996522483861</v>
      </c>
      <c r="G77" s="64">
        <f t="shared" si="20"/>
        <v>0.92506630046567306</v>
      </c>
      <c r="H77" s="65">
        <f t="shared" si="23"/>
        <v>0</v>
      </c>
      <c r="I77" s="66">
        <f t="shared" si="24"/>
        <v>0</v>
      </c>
    </row>
    <row r="78" spans="1:9" x14ac:dyDescent="0.2">
      <c r="A78" s="75">
        <v>76</v>
      </c>
      <c r="B78" s="18">
        <f t="shared" si="17"/>
        <v>0.37500000000000006</v>
      </c>
      <c r="C78" s="18">
        <f t="shared" si="18"/>
        <v>1.5000000000000009</v>
      </c>
      <c r="D78" s="62">
        <f t="shared" si="21"/>
        <v>4.3172531888630488</v>
      </c>
      <c r="E78" s="63">
        <f t="shared" si="22"/>
        <v>0.93319279873114214</v>
      </c>
      <c r="F78" s="73">
        <f t="shared" si="19"/>
        <v>0.12951759566589155</v>
      </c>
      <c r="G78" s="64">
        <f t="shared" si="20"/>
        <v>0.93319279873114214</v>
      </c>
      <c r="H78" s="65">
        <f t="shared" si="23"/>
        <v>0</v>
      </c>
      <c r="I78" s="66">
        <f t="shared" si="24"/>
        <v>0</v>
      </c>
    </row>
    <row r="79" spans="1:9" x14ac:dyDescent="0.2">
      <c r="A79" s="75">
        <v>77</v>
      </c>
      <c r="B79" s="18">
        <f t="shared" si="17"/>
        <v>0.37680000000000002</v>
      </c>
      <c r="C79" s="18">
        <f t="shared" si="18"/>
        <v>1.5600000000000009</v>
      </c>
      <c r="D79" s="62">
        <f t="shared" si="21"/>
        <v>3.9385765019860748</v>
      </c>
      <c r="E79" s="63">
        <f t="shared" si="22"/>
        <v>0.94062005940520699</v>
      </c>
      <c r="F79" s="73">
        <f t="shared" si="19"/>
        <v>0.11815729505958211</v>
      </c>
      <c r="G79" s="64">
        <f t="shared" si="20"/>
        <v>0.9406200594052071</v>
      </c>
      <c r="H79" s="65">
        <f t="shared" si="23"/>
        <v>0</v>
      </c>
      <c r="I79" s="66">
        <f t="shared" si="24"/>
        <v>0</v>
      </c>
    </row>
    <row r="80" spans="1:9" x14ac:dyDescent="0.2">
      <c r="A80" s="75">
        <v>78</v>
      </c>
      <c r="B80" s="18">
        <f t="shared" si="17"/>
        <v>0.37860000000000005</v>
      </c>
      <c r="C80" s="18">
        <f t="shared" si="18"/>
        <v>1.620000000000001</v>
      </c>
      <c r="D80" s="62">
        <f t="shared" si="21"/>
        <v>3.5802025037827869</v>
      </c>
      <c r="E80" s="63">
        <f t="shared" si="22"/>
        <v>0.94738386154574805</v>
      </c>
      <c r="F80" s="73">
        <f t="shared" si="19"/>
        <v>0.10740607511348366</v>
      </c>
      <c r="G80" s="64">
        <f t="shared" si="20"/>
        <v>0.94738386154574805</v>
      </c>
      <c r="H80" s="65">
        <f t="shared" si="23"/>
        <v>0</v>
      </c>
      <c r="I80" s="66">
        <f t="shared" si="24"/>
        <v>0</v>
      </c>
    </row>
    <row r="81" spans="1:9" x14ac:dyDescent="0.2">
      <c r="A81" s="75">
        <v>79</v>
      </c>
      <c r="B81" s="18">
        <f t="shared" si="17"/>
        <v>0.38040000000000007</v>
      </c>
      <c r="C81" s="18">
        <f t="shared" si="18"/>
        <v>1.680000000000001</v>
      </c>
      <c r="D81" s="62">
        <f t="shared" si="21"/>
        <v>3.242742311048906</v>
      </c>
      <c r="E81" s="63">
        <f t="shared" si="22"/>
        <v>0.95352134213628015</v>
      </c>
      <c r="F81" s="73">
        <f t="shared" si="19"/>
        <v>9.728226933146733E-2</v>
      </c>
      <c r="G81" s="64">
        <f t="shared" si="20"/>
        <v>0.95352134213628004</v>
      </c>
      <c r="H81" s="65">
        <f t="shared" si="23"/>
        <v>0</v>
      </c>
      <c r="I81" s="66">
        <f t="shared" si="24"/>
        <v>0</v>
      </c>
    </row>
    <row r="82" spans="1:9" x14ac:dyDescent="0.2">
      <c r="A82" s="75">
        <v>80</v>
      </c>
      <c r="B82" s="18">
        <f t="shared" si="17"/>
        <v>0.38220000000000004</v>
      </c>
      <c r="C82" s="18">
        <f t="shared" si="18"/>
        <v>1.7400000000000011</v>
      </c>
      <c r="D82" s="62">
        <f t="shared" si="21"/>
        <v>2.9265356870301833</v>
      </c>
      <c r="E82" s="63">
        <f t="shared" si="22"/>
        <v>0.95907049102119268</v>
      </c>
      <c r="F82" s="73">
        <f t="shared" si="19"/>
        <v>8.7796070610905469E-2</v>
      </c>
      <c r="G82" s="64">
        <f t="shared" si="20"/>
        <v>0.95907049102119268</v>
      </c>
      <c r="H82" s="65">
        <f t="shared" si="23"/>
        <v>0</v>
      </c>
      <c r="I82" s="66">
        <f t="shared" si="24"/>
        <v>0</v>
      </c>
    </row>
    <row r="83" spans="1:9" x14ac:dyDescent="0.2">
      <c r="A83" s="75">
        <v>81</v>
      </c>
      <c r="B83" s="18">
        <f t="shared" si="17"/>
        <v>0.38400000000000006</v>
      </c>
      <c r="C83" s="18">
        <f t="shared" si="18"/>
        <v>1.8000000000000012</v>
      </c>
      <c r="D83" s="62">
        <f t="shared" si="21"/>
        <v>2.6316719433631315</v>
      </c>
      <c r="E83" s="63">
        <f t="shared" si="22"/>
        <v>0.96406968088707434</v>
      </c>
      <c r="F83" s="73">
        <f t="shared" si="19"/>
        <v>7.8950158300893997E-2</v>
      </c>
      <c r="G83" s="64">
        <f t="shared" si="20"/>
        <v>0.96406968088707434</v>
      </c>
      <c r="H83" s="65">
        <f t="shared" si="23"/>
        <v>0</v>
      </c>
      <c r="I83" s="66">
        <f t="shared" si="24"/>
        <v>0</v>
      </c>
    </row>
    <row r="84" spans="1:9" x14ac:dyDescent="0.2">
      <c r="A84" s="75">
        <v>82</v>
      </c>
      <c r="B84" s="18">
        <f t="shared" si="17"/>
        <v>0.38580000000000003</v>
      </c>
      <c r="C84" s="18">
        <f t="shared" si="18"/>
        <v>1.8600000000000012</v>
      </c>
      <c r="D84" s="62">
        <f t="shared" si="21"/>
        <v>2.3580131152327768</v>
      </c>
      <c r="E84" s="63">
        <f t="shared" si="22"/>
        <v>0.96855723701924734</v>
      </c>
      <c r="F84" s="73">
        <f t="shared" si="19"/>
        <v>7.0740393456983228E-2</v>
      </c>
      <c r="G84" s="64">
        <f t="shared" si="20"/>
        <v>0.96855723701924734</v>
      </c>
      <c r="H84" s="65">
        <f t="shared" si="23"/>
        <v>0</v>
      </c>
      <c r="I84" s="66">
        <f t="shared" si="24"/>
        <v>0</v>
      </c>
    </row>
    <row r="85" spans="1:9" x14ac:dyDescent="0.2">
      <c r="A85" s="75">
        <v>83</v>
      </c>
      <c r="B85" s="18">
        <f t="shared" si="17"/>
        <v>0.38760000000000006</v>
      </c>
      <c r="C85" s="18">
        <f t="shared" si="18"/>
        <v>1.9200000000000013</v>
      </c>
      <c r="D85" s="62">
        <f t="shared" si="21"/>
        <v>2.1052187145066155</v>
      </c>
      <c r="E85" s="63">
        <f t="shared" si="22"/>
        <v>0.97257105029616331</v>
      </c>
      <c r="F85" s="73">
        <f t="shared" si="19"/>
        <v>6.3156561435198502E-2</v>
      </c>
      <c r="G85" s="64">
        <f t="shared" si="20"/>
        <v>0.97257105029616331</v>
      </c>
      <c r="H85" s="65">
        <f t="shared" si="23"/>
        <v>0</v>
      </c>
      <c r="I85" s="66">
        <f t="shared" si="24"/>
        <v>0</v>
      </c>
    </row>
    <row r="86" spans="1:9" x14ac:dyDescent="0.2">
      <c r="A86" s="75">
        <v>84</v>
      </c>
      <c r="B86" s="18">
        <f t="shared" ref="B86:B103" si="25">$N$2+C86*$N$3</f>
        <v>0.38940000000000008</v>
      </c>
      <c r="C86" s="18">
        <f t="shared" si="18"/>
        <v>1.9800000000000013</v>
      </c>
      <c r="D86" s="62">
        <f t="shared" si="21"/>
        <v>1.8727713967955932</v>
      </c>
      <c r="E86" s="63">
        <f t="shared" si="22"/>
        <v>0.97614823565849163</v>
      </c>
      <c r="F86" s="73">
        <f t="shared" si="19"/>
        <v>5.6183141903867896E-2</v>
      </c>
      <c r="G86" s="64">
        <f t="shared" si="20"/>
        <v>0.97614823565849151</v>
      </c>
      <c r="H86" s="65">
        <f t="shared" si="23"/>
        <v>0</v>
      </c>
      <c r="I86" s="66">
        <f t="shared" si="24"/>
        <v>0</v>
      </c>
    </row>
    <row r="87" spans="1:9" x14ac:dyDescent="0.2">
      <c r="A87" s="75">
        <v>85</v>
      </c>
      <c r="B87" s="18">
        <f t="shared" si="25"/>
        <v>0.39120000000000005</v>
      </c>
      <c r="C87" s="18">
        <f t="shared" si="18"/>
        <v>2.0400000000000014</v>
      </c>
      <c r="D87" s="62">
        <f t="shared" si="21"/>
        <v>1.6600029245023546</v>
      </c>
      <c r="E87" s="63">
        <f t="shared" si="22"/>
        <v>0.97932483713393004</v>
      </c>
      <c r="F87" s="73">
        <f t="shared" si="19"/>
        <v>4.9800087735070636E-2</v>
      </c>
      <c r="G87" s="64">
        <f t="shared" si="20"/>
        <v>0.97932483713393004</v>
      </c>
      <c r="H87" s="65">
        <f t="shared" si="23"/>
        <v>0</v>
      </c>
      <c r="I87" s="66">
        <f t="shared" si="24"/>
        <v>4.9800087735070636E-2</v>
      </c>
    </row>
    <row r="88" spans="1:9" x14ac:dyDescent="0.2">
      <c r="A88" s="75">
        <v>86</v>
      </c>
      <c r="B88" s="18">
        <f t="shared" si="25"/>
        <v>0.39300000000000007</v>
      </c>
      <c r="C88" s="18">
        <f t="shared" si="18"/>
        <v>2.1000000000000014</v>
      </c>
      <c r="D88" s="62">
        <f t="shared" si="21"/>
        <v>1.4661198660142338</v>
      </c>
      <c r="E88" s="63">
        <f t="shared" si="22"/>
        <v>0.98213557943718355</v>
      </c>
      <c r="F88" s="73">
        <f t="shared" si="19"/>
        <v>4.3983595980427052E-2</v>
      </c>
      <c r="G88" s="64">
        <f t="shared" si="20"/>
        <v>0.98213557943718355</v>
      </c>
      <c r="H88" s="65">
        <f t="shared" si="23"/>
        <v>0</v>
      </c>
      <c r="I88" s="66">
        <f t="shared" si="24"/>
        <v>4.3983595980427052E-2</v>
      </c>
    </row>
    <row r="89" spans="1:9" x14ac:dyDescent="0.2">
      <c r="A89" s="75">
        <v>87</v>
      </c>
      <c r="B89" s="18">
        <f t="shared" si="25"/>
        <v>0.39480000000000004</v>
      </c>
      <c r="C89" s="18">
        <f t="shared" si="18"/>
        <v>2.1600000000000015</v>
      </c>
      <c r="D89" s="62">
        <f t="shared" si="21"/>
        <v>1.2902285382485175</v>
      </c>
      <c r="E89" s="63">
        <f t="shared" si="22"/>
        <v>0.98461366521607463</v>
      </c>
      <c r="F89" s="73">
        <f t="shared" si="19"/>
        <v>3.870685614745549E-2</v>
      </c>
      <c r="G89" s="64">
        <f t="shared" si="20"/>
        <v>0.98461366521607463</v>
      </c>
      <c r="H89" s="65">
        <f t="shared" si="23"/>
        <v>0</v>
      </c>
      <c r="I89" s="66">
        <f t="shared" si="24"/>
        <v>3.870685614745549E-2</v>
      </c>
    </row>
    <row r="90" spans="1:9" x14ac:dyDescent="0.2">
      <c r="A90" s="75">
        <v>88</v>
      </c>
      <c r="B90" s="18">
        <f t="shared" si="25"/>
        <v>0.39660000000000006</v>
      </c>
      <c r="C90" s="18">
        <f t="shared" si="18"/>
        <v>2.2200000000000015</v>
      </c>
      <c r="D90" s="62">
        <f t="shared" si="21"/>
        <v>1.1313587727483025</v>
      </c>
      <c r="E90" s="63">
        <f t="shared" si="22"/>
        <v>0.98679061619274377</v>
      </c>
      <c r="F90" s="73">
        <f t="shared" si="19"/>
        <v>3.3940763182449075E-2</v>
      </c>
      <c r="G90" s="64">
        <f t="shared" si="20"/>
        <v>0.98679061619274377</v>
      </c>
      <c r="H90" s="65">
        <f t="shared" si="23"/>
        <v>0</v>
      </c>
      <c r="I90" s="66">
        <f t="shared" si="24"/>
        <v>3.3940763182449075E-2</v>
      </c>
    </row>
    <row r="91" spans="1:9" x14ac:dyDescent="0.2">
      <c r="A91" s="75">
        <v>89</v>
      </c>
      <c r="B91" s="18">
        <f t="shared" si="25"/>
        <v>0.39840000000000009</v>
      </c>
      <c r="C91" s="18">
        <f t="shared" si="18"/>
        <v>2.2800000000000016</v>
      </c>
      <c r="D91" s="62">
        <f t="shared" si="21"/>
        <v>0.98848616157803681</v>
      </c>
      <c r="E91" s="63">
        <f t="shared" si="22"/>
        <v>0.98869615576144732</v>
      </c>
      <c r="F91" s="73">
        <f t="shared" si="19"/>
        <v>2.965458484734116E-2</v>
      </c>
      <c r="G91" s="64">
        <f t="shared" si="20"/>
        <v>0.9886961557614472</v>
      </c>
      <c r="H91" s="65">
        <f t="shared" si="23"/>
        <v>0</v>
      </c>
      <c r="I91" s="66">
        <f t="shared" si="24"/>
        <v>2.965458484734116E-2</v>
      </c>
    </row>
    <row r="92" spans="1:9" x14ac:dyDescent="0.2">
      <c r="A92" s="75">
        <v>90</v>
      </c>
      <c r="B92" s="18">
        <f t="shared" si="25"/>
        <v>0.40020000000000006</v>
      </c>
      <c r="C92" s="18">
        <f t="shared" si="18"/>
        <v>2.3400000000000016</v>
      </c>
      <c r="D92" s="62">
        <f t="shared" si="21"/>
        <v>0.86055251571958613</v>
      </c>
      <c r="E92" s="63">
        <f t="shared" si="22"/>
        <v>0.99035813005464168</v>
      </c>
      <c r="F92" s="73">
        <f t="shared" si="19"/>
        <v>2.5816575471587579E-2</v>
      </c>
      <c r="G92" s="64">
        <f t="shared" si="20"/>
        <v>0.99035813005464168</v>
      </c>
      <c r="H92" s="65">
        <f t="shared" si="23"/>
        <v>0</v>
      </c>
      <c r="I92" s="66">
        <f t="shared" si="24"/>
        <v>2.5816575471587579E-2</v>
      </c>
    </row>
    <row r="93" spans="1:9" x14ac:dyDescent="0.2">
      <c r="A93" s="75">
        <v>91</v>
      </c>
      <c r="B93" s="18">
        <f t="shared" si="25"/>
        <v>0.40200000000000008</v>
      </c>
      <c r="C93" s="18">
        <f t="shared" si="18"/>
        <v>2.4000000000000017</v>
      </c>
      <c r="D93" s="62">
        <f t="shared" si="21"/>
        <v>0.74648434316142598</v>
      </c>
      <c r="E93" s="63">
        <f t="shared" si="22"/>
        <v>0.99180246407540396</v>
      </c>
      <c r="F93" s="73">
        <f t="shared" si="19"/>
        <v>2.2394530294842813E-2</v>
      </c>
      <c r="G93" s="64">
        <f t="shared" si="20"/>
        <v>0.99180246407540396</v>
      </c>
      <c r="H93" s="65">
        <f t="shared" si="23"/>
        <v>0</v>
      </c>
      <c r="I93" s="66">
        <f t="shared" si="24"/>
        <v>2.2394530294842813E-2</v>
      </c>
    </row>
    <row r="94" spans="1:9" x14ac:dyDescent="0.2">
      <c r="A94" s="75">
        <v>92</v>
      </c>
      <c r="B94" s="18">
        <f t="shared" si="25"/>
        <v>0.40380000000000005</v>
      </c>
      <c r="C94" s="18">
        <f t="shared" si="18"/>
        <v>2.4600000000000017</v>
      </c>
      <c r="D94" s="62">
        <f t="shared" si="21"/>
        <v>0.64520922439122974</v>
      </c>
      <c r="E94" s="63">
        <f t="shared" si="22"/>
        <v>0.99305314921137566</v>
      </c>
      <c r="F94" s="73">
        <f t="shared" si="19"/>
        <v>1.9356276731736878E-2</v>
      </c>
      <c r="G94" s="64">
        <f t="shared" si="20"/>
        <v>0.99305314921137566</v>
      </c>
      <c r="H94" s="65">
        <f t="shared" si="23"/>
        <v>0</v>
      </c>
      <c r="I94" s="66">
        <f t="shared" si="24"/>
        <v>1.9356276731736878E-2</v>
      </c>
    </row>
    <row r="95" spans="1:9" x14ac:dyDescent="0.2">
      <c r="A95" s="75">
        <v>93</v>
      </c>
      <c r="B95" s="18">
        <f t="shared" si="25"/>
        <v>0.40560000000000007</v>
      </c>
      <c r="C95" s="18">
        <f t="shared" si="18"/>
        <v>2.5200000000000018</v>
      </c>
      <c r="D95" s="62">
        <f t="shared" si="21"/>
        <v>0.55567002791269948</v>
      </c>
      <c r="E95" s="63">
        <f t="shared" si="22"/>
        <v>0.99413225828466745</v>
      </c>
      <c r="F95" s="73">
        <f t="shared" si="19"/>
        <v>1.6670100837380984E-2</v>
      </c>
      <c r="G95" s="64">
        <f t="shared" si="20"/>
        <v>0.99413225828466745</v>
      </c>
      <c r="H95" s="65">
        <f t="shared" si="23"/>
        <v>0</v>
      </c>
      <c r="I95" s="66">
        <f t="shared" si="24"/>
        <v>1.6670100837380984E-2</v>
      </c>
    </row>
    <row r="96" spans="1:9" x14ac:dyDescent="0.2">
      <c r="A96" s="75">
        <v>94</v>
      </c>
      <c r="B96" s="18">
        <f t="shared" si="25"/>
        <v>0.4074000000000001</v>
      </c>
      <c r="C96" s="18">
        <f t="shared" si="18"/>
        <v>2.5800000000000018</v>
      </c>
      <c r="D96" s="62">
        <f t="shared" si="21"/>
        <v>0.47683696647165313</v>
      </c>
      <c r="E96" s="63">
        <f t="shared" si="22"/>
        <v>0.99505998424222941</v>
      </c>
      <c r="F96" s="73">
        <f t="shared" si="19"/>
        <v>1.4305108994149626E-2</v>
      </c>
      <c r="G96" s="64">
        <f t="shared" si="20"/>
        <v>0.99505998424222941</v>
      </c>
      <c r="H96" s="65">
        <f t="shared" si="23"/>
        <v>0</v>
      </c>
      <c r="I96" s="66">
        <f t="shared" si="24"/>
        <v>1.4305108994149626E-2</v>
      </c>
    </row>
    <row r="97" spans="1:9" x14ac:dyDescent="0.2">
      <c r="A97" s="75">
        <v>95</v>
      </c>
      <c r="B97" s="18">
        <f t="shared" si="25"/>
        <v>0.40920000000000006</v>
      </c>
      <c r="C97" s="18">
        <f t="shared" si="18"/>
        <v>2.6400000000000019</v>
      </c>
      <c r="D97" s="62">
        <f t="shared" si="21"/>
        <v>0.40771754504259711</v>
      </c>
      <c r="E97" s="63">
        <f t="shared" si="22"/>
        <v>0.99585469863896403</v>
      </c>
      <c r="F97" s="73">
        <f t="shared" si="19"/>
        <v>1.2231526351277911E-2</v>
      </c>
      <c r="G97" s="64">
        <f t="shared" si="20"/>
        <v>0.99585469863896403</v>
      </c>
      <c r="H97" s="65">
        <f t="shared" si="23"/>
        <v>0</v>
      </c>
      <c r="I97" s="66">
        <f t="shared" si="24"/>
        <v>1.2231526351277911E-2</v>
      </c>
    </row>
    <row r="98" spans="1:9" x14ac:dyDescent="0.2">
      <c r="A98" s="75">
        <v>96</v>
      </c>
      <c r="B98" s="18">
        <f t="shared" si="25"/>
        <v>0.41100000000000009</v>
      </c>
      <c r="C98" s="18">
        <f t="shared" si="18"/>
        <v>2.700000000000002</v>
      </c>
      <c r="D98" s="62">
        <f t="shared" si="21"/>
        <v>0.34736449381408424</v>
      </c>
      <c r="E98" s="63">
        <f t="shared" si="22"/>
        <v>0.99653302619695938</v>
      </c>
      <c r="F98" s="73">
        <f t="shared" si="19"/>
        <v>1.042093481442254E-2</v>
      </c>
      <c r="G98" s="64">
        <f t="shared" si="20"/>
        <v>0.99653302619695938</v>
      </c>
      <c r="H98" s="65">
        <f t="shared" si="23"/>
        <v>0</v>
      </c>
      <c r="I98" s="66">
        <f t="shared" si="24"/>
        <v>1.042093481442254E-2</v>
      </c>
    </row>
    <row r="99" spans="1:9" x14ac:dyDescent="0.2">
      <c r="A99" s="75">
        <v>97</v>
      </c>
      <c r="B99" s="18">
        <f t="shared" si="25"/>
        <v>0.41280000000000006</v>
      </c>
      <c r="C99" s="18">
        <f t="shared" si="18"/>
        <v>2.760000000000002</v>
      </c>
      <c r="D99" s="62">
        <f t="shared" si="21"/>
        <v>0.29488181327457291</v>
      </c>
      <c r="E99" s="63">
        <f t="shared" si="22"/>
        <v>0.99710993192377384</v>
      </c>
      <c r="F99" s="73">
        <f t="shared" si="19"/>
        <v>8.846454398237176E-3</v>
      </c>
      <c r="G99" s="64">
        <f t="shared" si="20"/>
        <v>0.99710993192377384</v>
      </c>
      <c r="H99" s="65">
        <f t="shared" si="23"/>
        <v>0</v>
      </c>
      <c r="I99" s="66">
        <f t="shared" si="24"/>
        <v>8.846454398237176E-3</v>
      </c>
    </row>
    <row r="100" spans="1:9" x14ac:dyDescent="0.2">
      <c r="A100" s="75">
        <v>98</v>
      </c>
      <c r="B100" s="18">
        <f t="shared" si="25"/>
        <v>0.41460000000000008</v>
      </c>
      <c r="C100" s="18">
        <f t="shared" si="18"/>
        <v>2.8200000000000021</v>
      </c>
      <c r="D100" s="62">
        <f t="shared" ref="D100:D103" si="26">NORMDIST(B100,$N$2,$N$3,FALSE)</f>
        <v>0.24942908419268392</v>
      </c>
      <c r="E100" s="63">
        <f t="shared" ref="E100:E103" si="27">NORMDIST(B100,$N$2,$N$3,TRUE)</f>
        <v>0.99759881752581081</v>
      </c>
      <c r="F100" s="73">
        <f t="shared" ref="F100:F103" si="28">NORMDIST(C100,0,1,0)</f>
        <v>7.482872525780517E-3</v>
      </c>
      <c r="G100" s="64">
        <f t="shared" ref="G100:G103" si="29">NORMSDIST(C100)</f>
        <v>0.99759881752581081</v>
      </c>
      <c r="H100" s="65">
        <f t="shared" si="23"/>
        <v>0</v>
      </c>
      <c r="I100" s="66">
        <f t="shared" si="24"/>
        <v>7.482872525780517E-3</v>
      </c>
    </row>
    <row r="101" spans="1:9" x14ac:dyDescent="0.2">
      <c r="A101" s="75">
        <v>99</v>
      </c>
      <c r="B101" s="18">
        <f t="shared" si="25"/>
        <v>0.4164000000000001</v>
      </c>
      <c r="C101" s="18">
        <f t="shared" si="18"/>
        <v>2.8800000000000021</v>
      </c>
      <c r="D101" s="62">
        <f t="shared" si="26"/>
        <v>0.21022421320886242</v>
      </c>
      <c r="E101" s="63">
        <f t="shared" si="27"/>
        <v>0.99801162414510569</v>
      </c>
      <c r="F101" s="73">
        <f t="shared" si="28"/>
        <v>6.3067263962658885E-3</v>
      </c>
      <c r="G101" s="64">
        <f t="shared" si="29"/>
        <v>0.99801162414510569</v>
      </c>
      <c r="H101" s="65">
        <f t="shared" si="23"/>
        <v>0</v>
      </c>
      <c r="I101" s="66">
        <f t="shared" si="24"/>
        <v>6.3067263962658885E-3</v>
      </c>
    </row>
    <row r="102" spans="1:9" x14ac:dyDescent="0.2">
      <c r="A102" s="75">
        <v>100</v>
      </c>
      <c r="B102" s="18">
        <f t="shared" si="25"/>
        <v>0.41820000000000007</v>
      </c>
      <c r="C102" s="18">
        <f t="shared" si="18"/>
        <v>2.9400000000000022</v>
      </c>
      <c r="D102" s="62">
        <f t="shared" si="26"/>
        <v>0.17654479551036609</v>
      </c>
      <c r="E102" s="63">
        <f t="shared" si="27"/>
        <v>0.99835893876584303</v>
      </c>
      <c r="F102" s="73">
        <f t="shared" si="28"/>
        <v>5.2963438653109828E-3</v>
      </c>
      <c r="G102" s="64">
        <f t="shared" si="29"/>
        <v>0.99835893876584303</v>
      </c>
      <c r="H102" s="65">
        <f t="shared" si="23"/>
        <v>0</v>
      </c>
      <c r="I102" s="66">
        <f t="shared" si="24"/>
        <v>5.2963438653109828E-3</v>
      </c>
    </row>
    <row r="103" spans="1:9" x14ac:dyDescent="0.2">
      <c r="A103" s="75">
        <v>101</v>
      </c>
      <c r="B103" s="18">
        <f t="shared" si="25"/>
        <v>0.4200000000000001</v>
      </c>
      <c r="C103" s="18">
        <f t="shared" si="18"/>
        <v>3.0000000000000022</v>
      </c>
      <c r="D103" s="62">
        <f t="shared" si="26"/>
        <v>0.1477282803979324</v>
      </c>
      <c r="E103" s="63">
        <f t="shared" si="27"/>
        <v>0.9986501019683699</v>
      </c>
      <c r="F103" s="73">
        <f t="shared" si="28"/>
        <v>4.4318484119379763E-3</v>
      </c>
      <c r="G103" s="64">
        <f t="shared" si="29"/>
        <v>0.9986501019683699</v>
      </c>
      <c r="H103" s="65">
        <f t="shared" si="23"/>
        <v>0</v>
      </c>
      <c r="I103" s="66">
        <f t="shared" si="24"/>
        <v>4.4318484119379763E-3</v>
      </c>
    </row>
  </sheetData>
  <hyperlinks>
    <hyperlink ref="L42" r:id="rId1"/>
  </hyperlinks>
  <pageMargins left="0.51181102362204722" right="0.62992125984251968" top="0.55118110236220474" bottom="0.78740157480314965" header="0.51181102362204722" footer="0.39370078740157483"/>
  <pageSetup paperSize="9" scale="67" fitToHeight="0" orientation="landscape" horizontalDpi="300" verticalDpi="300" r:id="rId2"/>
  <headerFooter alignWithMargins="0">
    <oddFooter>&amp;LP. Schmidt: &amp;F; &amp;A&amp;CSeite &amp;P&amp;R&amp;D; &amp;T</oddFooter>
  </headerFooter>
  <drawing r:id="rId3"/>
  <legacyDrawing r:id="rId4"/>
  <controls>
    <mc:AlternateContent xmlns:mc="http://schemas.openxmlformats.org/markup-compatibility/2006">
      <mc:Choice Requires="x14">
        <control shapeId="266241" r:id="rId5" name="ScrollBar1">
          <controlPr defaultSize="0" autoLine="0" linkedCell="N3" r:id="rId6">
            <anchor moveWithCells="1">
              <from>
                <xdr:col>14</xdr:col>
                <xdr:colOff>247650</xdr:colOff>
                <xdr:row>2</xdr:row>
                <xdr:rowOff>19050</xdr:rowOff>
              </from>
              <to>
                <xdr:col>15</xdr:col>
                <xdr:colOff>485775</xdr:colOff>
                <xdr:row>2</xdr:row>
                <xdr:rowOff>247650</xdr:rowOff>
              </to>
            </anchor>
          </controlPr>
        </control>
      </mc:Choice>
      <mc:Fallback>
        <control shapeId="266241" r:id="rId5" name="ScrollBar1"/>
      </mc:Fallback>
    </mc:AlternateContent>
    <mc:AlternateContent xmlns:mc="http://schemas.openxmlformats.org/markup-compatibility/2006">
      <mc:Choice Requires="x14">
        <control shapeId="266242" r:id="rId7" name="ScrollBar2">
          <controlPr defaultSize="0" autoLine="0" linkedCell="N2" r:id="rId6">
            <anchor moveWithCells="1">
              <from>
                <xdr:col>14</xdr:col>
                <xdr:colOff>247650</xdr:colOff>
                <xdr:row>1</xdr:row>
                <xdr:rowOff>28575</xdr:rowOff>
              </from>
              <to>
                <xdr:col>15</xdr:col>
                <xdr:colOff>485775</xdr:colOff>
                <xdr:row>2</xdr:row>
                <xdr:rowOff>0</xdr:rowOff>
              </to>
            </anchor>
          </controlPr>
        </control>
      </mc:Choice>
      <mc:Fallback>
        <control shapeId="266242" r:id="rId7" name="ScrollBar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T111"/>
  <sheetViews>
    <sheetView tabSelected="1" zoomScale="85" zoomScaleNormal="85" workbookViewId="0">
      <selection activeCell="AI34" sqref="AI34"/>
    </sheetView>
  </sheetViews>
  <sheetFormatPr baseColWidth="10" defaultRowHeight="12.75" x14ac:dyDescent="0.2"/>
  <cols>
    <col min="1" max="1" width="2.85546875" customWidth="1"/>
    <col min="2" max="4" width="5.7109375" style="18" customWidth="1"/>
    <col min="5" max="5" width="5.7109375" style="127" customWidth="1"/>
    <col min="6" max="6" width="5.7109375" style="129" customWidth="1"/>
    <col min="7" max="7" width="5.7109375" style="18" customWidth="1"/>
    <col min="8" max="8" width="6.28515625" style="18" customWidth="1"/>
    <col min="9" max="9" width="5.7109375" style="18" customWidth="1"/>
    <col min="10" max="10" width="5" style="18" customWidth="1"/>
    <col min="11" max="11" width="4.42578125" style="18" customWidth="1"/>
    <col min="12" max="12" width="3.140625" customWidth="1"/>
    <col min="13" max="13" width="4.5703125" customWidth="1"/>
    <col min="19" max="19" width="7.28515625" customWidth="1"/>
    <col min="20" max="20" width="6.5703125" customWidth="1"/>
    <col min="21" max="23" width="4.5703125" customWidth="1"/>
    <col min="24" max="24" width="5.5703125" customWidth="1"/>
    <col min="25" max="26" width="4.5703125" customWidth="1"/>
    <col min="27" max="27" width="5.42578125" customWidth="1"/>
    <col min="28" max="30" width="4.5703125" customWidth="1"/>
    <col min="31" max="31" width="5.7109375" customWidth="1"/>
    <col min="32" max="32" width="5" customWidth="1"/>
    <col min="33" max="33" width="4.5703125" customWidth="1"/>
    <col min="34" max="34" width="7" customWidth="1"/>
    <col min="35" max="40" width="3.28515625" customWidth="1"/>
    <col min="41" max="42" width="8.140625" style="6" customWidth="1"/>
    <col min="43" max="43" width="9.42578125" style="6" customWidth="1"/>
    <col min="44" max="46" width="8.140625" style="6" customWidth="1"/>
  </cols>
  <sheetData>
    <row r="1" spans="1:34" ht="27.75" x14ac:dyDescent="0.35">
      <c r="A1" s="49" t="s">
        <v>28</v>
      </c>
      <c r="N1" s="2" t="s">
        <v>60</v>
      </c>
    </row>
    <row r="2" spans="1:34" ht="18.75" x14ac:dyDescent="0.3">
      <c r="B2" s="56" t="s">
        <v>0</v>
      </c>
      <c r="C2" s="56" t="s">
        <v>1</v>
      </c>
      <c r="D2" s="57" t="s">
        <v>7</v>
      </c>
      <c r="E2" s="128" t="s">
        <v>65</v>
      </c>
      <c r="F2" s="130" t="s">
        <v>66</v>
      </c>
      <c r="G2" s="58" t="s">
        <v>8</v>
      </c>
      <c r="H2" s="59" t="s">
        <v>2</v>
      </c>
      <c r="I2" s="56" t="s">
        <v>3</v>
      </c>
      <c r="J2" s="60" t="s">
        <v>9</v>
      </c>
      <c r="K2" s="61" t="s">
        <v>10</v>
      </c>
      <c r="N2" s="5" t="s">
        <v>4</v>
      </c>
      <c r="Q2" s="117">
        <f>Q40</f>
        <v>48.5</v>
      </c>
      <c r="W2" s="24" t="s">
        <v>55</v>
      </c>
      <c r="X2" s="24"/>
      <c r="Z2" s="36">
        <f>3+X3</f>
        <v>1.0400360154599464</v>
      </c>
      <c r="AB2" s="26"/>
      <c r="AC2" s="26"/>
      <c r="AD2" s="26"/>
      <c r="AF2" s="48" t="s">
        <v>58</v>
      </c>
      <c r="AH2" s="36">
        <f>AE3+3</f>
        <v>4.9599639845400532</v>
      </c>
    </row>
    <row r="3" spans="1:34" ht="18.75" x14ac:dyDescent="0.3">
      <c r="A3" s="75">
        <v>1</v>
      </c>
      <c r="B3" s="18">
        <f t="shared" ref="B3:B34" si="0">$Q$2+C3*$Q$3</f>
        <v>48.125</v>
      </c>
      <c r="C3" s="18">
        <f t="shared" ref="C3:C51" si="1">C4-0.06</f>
        <v>-3.0000000000000022</v>
      </c>
      <c r="D3" s="62">
        <f t="shared" ref="D3:D34" si="2">NORMDIST(B3,$Q$2,$Q$3,FALSE)</f>
        <v>3.545478729550406E-2</v>
      </c>
      <c r="E3" s="131">
        <f>IF(B3&lt;=$AH$45,D3,0)</f>
        <v>3.545478729550406E-2</v>
      </c>
      <c r="F3" s="132">
        <f>IF(B3&gt;=$AH$47,D3,0)</f>
        <v>0</v>
      </c>
      <c r="G3" s="63">
        <f t="shared" ref="G3:G34" si="3">NORMDIST(B3,$Q$2,$Q$3,TRUE)</f>
        <v>1.3498980316300933E-3</v>
      </c>
      <c r="H3" s="73">
        <f t="shared" ref="H3:H51" si="4">NORMDIST(C3,0,1,0)</f>
        <v>4.4318484119379763E-3</v>
      </c>
      <c r="I3" s="64">
        <f t="shared" ref="I3:I51" si="5">NORMSDIST(C3)</f>
        <v>1.3498980316300844E-3</v>
      </c>
      <c r="J3" s="65">
        <f t="shared" ref="J3:J66" si="6">IF($X$3&gt;=$C3,$H3,0)</f>
        <v>4.4318484119379763E-3</v>
      </c>
      <c r="K3" s="66">
        <f t="shared" ref="K3:K66" si="7">IF($AE$3&lt;=$C3,$H3,0)</f>
        <v>0</v>
      </c>
      <c r="N3" s="21" t="s">
        <v>51</v>
      </c>
      <c r="Q3" s="118">
        <f>S41</f>
        <v>0.125</v>
      </c>
      <c r="W3" s="107" t="s">
        <v>56</v>
      </c>
      <c r="X3" s="114">
        <f>IF(X39&lt;&gt;"",-X39,-3)</f>
        <v>-1.9599639845400536</v>
      </c>
      <c r="AA3" s="21"/>
      <c r="AD3" s="108" t="s">
        <v>57</v>
      </c>
      <c r="AE3" s="115">
        <f>IF(AND(X39&lt;&gt;"",O42=2),X39,3)</f>
        <v>1.9599639845400536</v>
      </c>
    </row>
    <row r="4" spans="1:34" ht="16.5" customHeight="1" x14ac:dyDescent="0.25">
      <c r="A4" s="75">
        <v>2</v>
      </c>
      <c r="B4" s="18">
        <f t="shared" si="0"/>
        <v>48.1325</v>
      </c>
      <c r="C4" s="18">
        <f t="shared" si="1"/>
        <v>-2.9400000000000022</v>
      </c>
      <c r="D4" s="62">
        <f t="shared" si="2"/>
        <v>4.2370750922488425E-2</v>
      </c>
      <c r="E4" s="131">
        <f t="shared" ref="E4:E67" si="8">IF(B4&lt;=$AH$45,D4,0)</f>
        <v>4.2370750922488425E-2</v>
      </c>
      <c r="F4" s="132">
        <f t="shared" ref="F4:F67" si="9">IF(B4&gt;=$AH$47,D4,0)</f>
        <v>0</v>
      </c>
      <c r="G4" s="63">
        <f t="shared" si="3"/>
        <v>1.6410612341570059E-3</v>
      </c>
      <c r="H4" s="73">
        <f t="shared" si="4"/>
        <v>5.2963438653109828E-3</v>
      </c>
      <c r="I4" s="64">
        <f t="shared" si="5"/>
        <v>1.6410612341569829E-3</v>
      </c>
      <c r="J4" s="65">
        <f t="shared" si="6"/>
        <v>5.2963438653109828E-3</v>
      </c>
      <c r="K4" s="66">
        <f t="shared" si="7"/>
        <v>0</v>
      </c>
      <c r="N4" s="47" t="s">
        <v>25</v>
      </c>
      <c r="W4" s="83" t="s">
        <v>14</v>
      </c>
      <c r="X4" s="85">
        <f>NORMSDIST(X3)</f>
        <v>2.500000000000004E-2</v>
      </c>
      <c r="AA4" s="84"/>
      <c r="AE4" s="80" t="s">
        <v>15</v>
      </c>
      <c r="AF4" s="81">
        <f>1-NORMSDIST(AE3)</f>
        <v>2.5000000000000022E-2</v>
      </c>
      <c r="AG4" s="82">
        <f>NORMSDIST(AE3)</f>
        <v>0.97499999999999998</v>
      </c>
    </row>
    <row r="5" spans="1:34" x14ac:dyDescent="0.2">
      <c r="A5" s="75">
        <v>3</v>
      </c>
      <c r="B5" s="18">
        <f t="shared" si="0"/>
        <v>48.14</v>
      </c>
      <c r="C5" s="18">
        <f t="shared" si="1"/>
        <v>-2.8800000000000021</v>
      </c>
      <c r="D5" s="62">
        <f t="shared" si="2"/>
        <v>5.0453811170128052E-2</v>
      </c>
      <c r="E5" s="131">
        <f t="shared" si="8"/>
        <v>5.0453811170128052E-2</v>
      </c>
      <c r="F5" s="132">
        <f t="shared" si="9"/>
        <v>0</v>
      </c>
      <c r="G5" s="63">
        <f t="shared" si="3"/>
        <v>1.9883758548943542E-3</v>
      </c>
      <c r="H5" s="73">
        <f t="shared" si="4"/>
        <v>6.3067263962658885E-3</v>
      </c>
      <c r="I5" s="64">
        <f t="shared" si="5"/>
        <v>1.9883758548943095E-3</v>
      </c>
      <c r="J5" s="65">
        <f t="shared" si="6"/>
        <v>6.3067263962658885E-3</v>
      </c>
      <c r="K5" s="66">
        <f t="shared" si="7"/>
        <v>0</v>
      </c>
    </row>
    <row r="6" spans="1:34" x14ac:dyDescent="0.2">
      <c r="A6" s="75">
        <v>4</v>
      </c>
      <c r="B6" s="18">
        <f t="shared" si="0"/>
        <v>48.147500000000001</v>
      </c>
      <c r="C6" s="18">
        <f t="shared" si="1"/>
        <v>-2.8200000000000021</v>
      </c>
      <c r="D6" s="62">
        <f t="shared" si="2"/>
        <v>5.9862980206245628E-2</v>
      </c>
      <c r="E6" s="131">
        <f t="shared" si="8"/>
        <v>5.9862980206245628E-2</v>
      </c>
      <c r="F6" s="132">
        <f t="shared" si="9"/>
        <v>0</v>
      </c>
      <c r="G6" s="63">
        <f t="shared" si="3"/>
        <v>2.4011824741893006E-3</v>
      </c>
      <c r="H6" s="73">
        <f t="shared" si="4"/>
        <v>7.482872525780517E-3</v>
      </c>
      <c r="I6" s="64">
        <f t="shared" si="5"/>
        <v>2.4011824741892352E-3</v>
      </c>
      <c r="J6" s="65">
        <f t="shared" si="6"/>
        <v>7.482872525780517E-3</v>
      </c>
      <c r="K6" s="66">
        <f t="shared" si="7"/>
        <v>0</v>
      </c>
    </row>
    <row r="7" spans="1:34" x14ac:dyDescent="0.2">
      <c r="A7" s="75">
        <v>5</v>
      </c>
      <c r="B7" s="18">
        <f t="shared" si="0"/>
        <v>48.155000000000001</v>
      </c>
      <c r="C7" s="18">
        <f t="shared" si="1"/>
        <v>-2.760000000000002</v>
      </c>
      <c r="D7" s="62">
        <f t="shared" si="2"/>
        <v>7.0771635185899587E-2</v>
      </c>
      <c r="E7" s="131">
        <f t="shared" si="8"/>
        <v>7.0771635185899587E-2</v>
      </c>
      <c r="F7" s="132">
        <f t="shared" si="9"/>
        <v>0</v>
      </c>
      <c r="G7" s="63">
        <f t="shared" si="3"/>
        <v>2.8900680762262241E-3</v>
      </c>
      <c r="H7" s="73">
        <f t="shared" si="4"/>
        <v>8.846454398237176E-3</v>
      </c>
      <c r="I7" s="64">
        <f t="shared" si="5"/>
        <v>2.890068076226127E-3</v>
      </c>
      <c r="J7" s="65">
        <f t="shared" si="6"/>
        <v>8.846454398237176E-3</v>
      </c>
      <c r="K7" s="66">
        <f t="shared" si="7"/>
        <v>0</v>
      </c>
    </row>
    <row r="8" spans="1:34" x14ac:dyDescent="0.2">
      <c r="A8" s="75">
        <v>6</v>
      </c>
      <c r="B8" s="18">
        <f t="shared" si="0"/>
        <v>48.162500000000001</v>
      </c>
      <c r="C8" s="18">
        <f t="shared" si="1"/>
        <v>-2.700000000000002</v>
      </c>
      <c r="D8" s="62">
        <f t="shared" si="2"/>
        <v>8.3367478515383314E-2</v>
      </c>
      <c r="E8" s="131">
        <f t="shared" si="8"/>
        <v>8.3367478515383314E-2</v>
      </c>
      <c r="F8" s="132">
        <f t="shared" si="9"/>
        <v>0</v>
      </c>
      <c r="G8" s="63">
        <f t="shared" si="3"/>
        <v>3.4669738030407857E-3</v>
      </c>
      <c r="H8" s="73">
        <f t="shared" si="4"/>
        <v>1.042093481442254E-2</v>
      </c>
      <c r="I8" s="64">
        <f t="shared" si="5"/>
        <v>3.4669738030406456E-3</v>
      </c>
      <c r="J8" s="65">
        <f t="shared" si="6"/>
        <v>1.042093481442254E-2</v>
      </c>
      <c r="K8" s="66">
        <f t="shared" si="7"/>
        <v>0</v>
      </c>
    </row>
    <row r="9" spans="1:34" x14ac:dyDescent="0.2">
      <c r="A9" s="75">
        <v>7</v>
      </c>
      <c r="B9" s="18">
        <f t="shared" si="0"/>
        <v>48.17</v>
      </c>
      <c r="C9" s="18">
        <f t="shared" si="1"/>
        <v>-2.6400000000000019</v>
      </c>
      <c r="D9" s="62">
        <f t="shared" si="2"/>
        <v>9.7852210810227339E-2</v>
      </c>
      <c r="E9" s="131">
        <f t="shared" si="8"/>
        <v>9.7852210810227339E-2</v>
      </c>
      <c r="F9" s="132">
        <f t="shared" si="9"/>
        <v>0</v>
      </c>
      <c r="G9" s="63">
        <f t="shared" si="3"/>
        <v>4.1453013610362049E-3</v>
      </c>
      <c r="H9" s="73">
        <f t="shared" si="4"/>
        <v>1.2231526351277911E-2</v>
      </c>
      <c r="I9" s="64">
        <f t="shared" si="5"/>
        <v>4.1453013610360176E-3</v>
      </c>
      <c r="J9" s="65">
        <f t="shared" si="6"/>
        <v>1.2231526351277911E-2</v>
      </c>
      <c r="K9" s="66">
        <f t="shared" si="7"/>
        <v>0</v>
      </c>
    </row>
    <row r="10" spans="1:34" x14ac:dyDescent="0.2">
      <c r="A10" s="75">
        <v>8</v>
      </c>
      <c r="B10" s="18">
        <f t="shared" si="0"/>
        <v>48.177500000000002</v>
      </c>
      <c r="C10" s="18">
        <f t="shared" si="1"/>
        <v>-2.5800000000000018</v>
      </c>
      <c r="D10" s="62">
        <f t="shared" si="2"/>
        <v>0.11444087195320224</v>
      </c>
      <c r="E10" s="131">
        <f t="shared" si="8"/>
        <v>0.11444087195320224</v>
      </c>
      <c r="F10" s="132">
        <f t="shared" si="9"/>
        <v>0</v>
      </c>
      <c r="G10" s="63">
        <f t="shared" si="3"/>
        <v>4.9400157577708737E-3</v>
      </c>
      <c r="H10" s="73">
        <f t="shared" si="4"/>
        <v>1.4305108994149626E-2</v>
      </c>
      <c r="I10" s="64">
        <f t="shared" si="5"/>
        <v>4.9400157577706169E-3</v>
      </c>
      <c r="J10" s="65">
        <f t="shared" si="6"/>
        <v>1.4305108994149626E-2</v>
      </c>
      <c r="K10" s="66">
        <f t="shared" si="7"/>
        <v>0</v>
      </c>
    </row>
    <row r="11" spans="1:34" x14ac:dyDescent="0.2">
      <c r="A11" s="75">
        <v>9</v>
      </c>
      <c r="B11" s="18">
        <f t="shared" si="0"/>
        <v>48.185000000000002</v>
      </c>
      <c r="C11" s="18">
        <f t="shared" si="1"/>
        <v>-2.5200000000000018</v>
      </c>
      <c r="D11" s="62">
        <f t="shared" si="2"/>
        <v>0.13336080669905462</v>
      </c>
      <c r="E11" s="131">
        <f t="shared" si="8"/>
        <v>0.13336080669905462</v>
      </c>
      <c r="F11" s="132">
        <f t="shared" si="9"/>
        <v>0</v>
      </c>
      <c r="G11" s="63">
        <f t="shared" si="3"/>
        <v>5.8677417153328651E-3</v>
      </c>
      <c r="H11" s="73">
        <f t="shared" si="4"/>
        <v>1.6670100837380984E-2</v>
      </c>
      <c r="I11" s="64">
        <f t="shared" si="5"/>
        <v>5.8677417153325312E-3</v>
      </c>
      <c r="J11" s="65">
        <f t="shared" si="6"/>
        <v>1.6670100837380984E-2</v>
      </c>
      <c r="K11" s="66">
        <f t="shared" si="7"/>
        <v>0</v>
      </c>
    </row>
    <row r="12" spans="1:34" x14ac:dyDescent="0.2">
      <c r="A12" s="75">
        <v>10</v>
      </c>
      <c r="B12" s="18">
        <f t="shared" si="0"/>
        <v>48.192500000000003</v>
      </c>
      <c r="C12" s="18">
        <f t="shared" si="1"/>
        <v>-2.4600000000000017</v>
      </c>
      <c r="D12" s="62">
        <f t="shared" si="2"/>
        <v>0.15485021385390346</v>
      </c>
      <c r="E12" s="131">
        <f t="shared" si="8"/>
        <v>0.15485021385390346</v>
      </c>
      <c r="F12" s="132">
        <f t="shared" si="9"/>
        <v>0</v>
      </c>
      <c r="G12" s="63">
        <f t="shared" si="3"/>
        <v>6.9468507886247055E-3</v>
      </c>
      <c r="H12" s="73">
        <f t="shared" si="4"/>
        <v>1.9356276731736878E-2</v>
      </c>
      <c r="I12" s="64">
        <f t="shared" si="5"/>
        <v>6.9468507886242814E-3</v>
      </c>
      <c r="J12" s="65">
        <f t="shared" si="6"/>
        <v>1.9356276731736878E-2</v>
      </c>
      <c r="K12" s="66">
        <f t="shared" si="7"/>
        <v>0</v>
      </c>
    </row>
    <row r="13" spans="1:34" x14ac:dyDescent="0.2">
      <c r="A13" s="75">
        <v>11</v>
      </c>
      <c r="B13" s="18">
        <f t="shared" si="0"/>
        <v>48.2</v>
      </c>
      <c r="C13" s="18">
        <f t="shared" si="1"/>
        <v>-2.4000000000000017</v>
      </c>
      <c r="D13" s="62">
        <f t="shared" si="2"/>
        <v>0.17915624235875299</v>
      </c>
      <c r="E13" s="131">
        <f t="shared" si="8"/>
        <v>0.17915624235875299</v>
      </c>
      <c r="F13" s="132">
        <f t="shared" si="9"/>
        <v>0</v>
      </c>
      <c r="G13" s="63">
        <f t="shared" si="3"/>
        <v>8.197535924596636E-3</v>
      </c>
      <c r="H13" s="73">
        <f t="shared" si="4"/>
        <v>2.2394530294842813E-2</v>
      </c>
      <c r="I13" s="64">
        <f t="shared" si="5"/>
        <v>8.1975359245960878E-3</v>
      </c>
      <c r="J13" s="65">
        <f t="shared" si="6"/>
        <v>2.2394530294842813E-2</v>
      </c>
      <c r="K13" s="66">
        <f t="shared" si="7"/>
        <v>0</v>
      </c>
    </row>
    <row r="14" spans="1:34" x14ac:dyDescent="0.2">
      <c r="A14" s="75">
        <v>12</v>
      </c>
      <c r="B14" s="18">
        <f t="shared" si="0"/>
        <v>48.207500000000003</v>
      </c>
      <c r="C14" s="18">
        <f t="shared" si="1"/>
        <v>-2.3400000000000016</v>
      </c>
      <c r="D14" s="62">
        <f t="shared" si="2"/>
        <v>0.20653260377271357</v>
      </c>
      <c r="E14" s="131">
        <f t="shared" si="8"/>
        <v>0.20653260377271357</v>
      </c>
      <c r="F14" s="132">
        <f t="shared" si="9"/>
        <v>0</v>
      </c>
      <c r="G14" s="63">
        <f t="shared" si="3"/>
        <v>9.6418699453589742E-3</v>
      </c>
      <c r="H14" s="73">
        <f t="shared" si="4"/>
        <v>2.5816575471587579E-2</v>
      </c>
      <c r="I14" s="64">
        <f t="shared" si="5"/>
        <v>9.6418699453582821E-3</v>
      </c>
      <c r="J14" s="65">
        <f t="shared" si="6"/>
        <v>2.5816575471587579E-2</v>
      </c>
      <c r="K14" s="66">
        <f t="shared" si="7"/>
        <v>0</v>
      </c>
    </row>
    <row r="15" spans="1:34" x14ac:dyDescent="0.2">
      <c r="A15" s="75">
        <v>13</v>
      </c>
      <c r="B15" s="18">
        <f t="shared" si="0"/>
        <v>48.214999999999996</v>
      </c>
      <c r="C15" s="18">
        <f t="shared" si="1"/>
        <v>-2.2800000000000016</v>
      </c>
      <c r="D15" s="62">
        <f t="shared" si="2"/>
        <v>0.23723667877871424</v>
      </c>
      <c r="E15" s="131">
        <f t="shared" si="8"/>
        <v>0.23723667877871424</v>
      </c>
      <c r="F15" s="132">
        <f t="shared" si="9"/>
        <v>0</v>
      </c>
      <c r="G15" s="63">
        <f t="shared" si="3"/>
        <v>1.1303844238551916E-2</v>
      </c>
      <c r="H15" s="73">
        <f t="shared" si="4"/>
        <v>2.965458484734116E-2</v>
      </c>
      <c r="I15" s="64">
        <f t="shared" si="5"/>
        <v>1.1303844238552744E-2</v>
      </c>
      <c r="J15" s="65">
        <f t="shared" si="6"/>
        <v>2.965458484734116E-2</v>
      </c>
      <c r="K15" s="66">
        <f t="shared" si="7"/>
        <v>0</v>
      </c>
    </row>
    <row r="16" spans="1:34" x14ac:dyDescent="0.2">
      <c r="A16" s="75">
        <v>14</v>
      </c>
      <c r="B16" s="18">
        <f t="shared" si="0"/>
        <v>48.222499999999997</v>
      </c>
      <c r="C16" s="18">
        <f t="shared" si="1"/>
        <v>-2.2200000000000015</v>
      </c>
      <c r="D16" s="62">
        <f t="shared" si="2"/>
        <v>0.27152610545957706</v>
      </c>
      <c r="E16" s="131">
        <f t="shared" si="8"/>
        <v>0.27152610545957706</v>
      </c>
      <c r="F16" s="132">
        <f t="shared" si="9"/>
        <v>0</v>
      </c>
      <c r="G16" s="63">
        <f t="shared" si="3"/>
        <v>1.3209383807255348E-2</v>
      </c>
      <c r="H16" s="73">
        <f t="shared" si="4"/>
        <v>3.3940763182449075E-2</v>
      </c>
      <c r="I16" s="64">
        <f t="shared" si="5"/>
        <v>1.3209383807256218E-2</v>
      </c>
      <c r="J16" s="65">
        <f t="shared" si="6"/>
        <v>3.3940763182449075E-2</v>
      </c>
      <c r="K16" s="66">
        <f t="shared" si="7"/>
        <v>0</v>
      </c>
    </row>
    <row r="17" spans="1:39" s="1" customFormat="1" x14ac:dyDescent="0.2">
      <c r="A17" s="75">
        <v>15</v>
      </c>
      <c r="B17" s="18">
        <f t="shared" si="0"/>
        <v>48.23</v>
      </c>
      <c r="C17" s="18">
        <f t="shared" si="1"/>
        <v>-2.1600000000000015</v>
      </c>
      <c r="D17" s="62">
        <f t="shared" si="2"/>
        <v>0.30965484917962827</v>
      </c>
      <c r="E17" s="131">
        <f t="shared" si="8"/>
        <v>0.30965484917962827</v>
      </c>
      <c r="F17" s="132">
        <f t="shared" si="9"/>
        <v>0</v>
      </c>
      <c r="G17" s="63">
        <f t="shared" si="3"/>
        <v>1.5386334783924486E-2</v>
      </c>
      <c r="H17" s="73">
        <f t="shared" si="4"/>
        <v>3.870685614745549E-2</v>
      </c>
      <c r="I17" s="64">
        <f t="shared" si="5"/>
        <v>1.5386334783925388E-2</v>
      </c>
      <c r="J17" s="65">
        <f t="shared" si="6"/>
        <v>3.870685614745549E-2</v>
      </c>
      <c r="K17" s="66">
        <f t="shared" si="7"/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9" x14ac:dyDescent="0.2">
      <c r="A18" s="75">
        <v>16</v>
      </c>
      <c r="B18" s="18">
        <f t="shared" si="0"/>
        <v>48.237499999999997</v>
      </c>
      <c r="C18" s="18">
        <f t="shared" si="1"/>
        <v>-2.1000000000000014</v>
      </c>
      <c r="D18" s="62">
        <f t="shared" si="2"/>
        <v>0.35186876784340082</v>
      </c>
      <c r="E18" s="131">
        <f t="shared" si="8"/>
        <v>0.35186876784340082</v>
      </c>
      <c r="F18" s="132">
        <f t="shared" si="9"/>
        <v>0</v>
      </c>
      <c r="G18" s="63">
        <f t="shared" si="3"/>
        <v>1.786442056281555E-2</v>
      </c>
      <c r="H18" s="73">
        <f t="shared" si="4"/>
        <v>4.3983595980427052E-2</v>
      </c>
      <c r="I18" s="64">
        <f t="shared" si="5"/>
        <v>1.7864420562816487E-2</v>
      </c>
      <c r="J18" s="65">
        <f t="shared" si="6"/>
        <v>4.3983595980427052E-2</v>
      </c>
      <c r="K18" s="66">
        <f t="shared" si="7"/>
        <v>0</v>
      </c>
      <c r="N18" s="1"/>
      <c r="O18" s="1"/>
      <c r="P18" s="1"/>
      <c r="Q18" s="1"/>
      <c r="R18" s="1"/>
      <c r="S18" s="1"/>
      <c r="T18" s="1" t="s">
        <v>30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9" x14ac:dyDescent="0.2">
      <c r="A19" s="75">
        <v>17</v>
      </c>
      <c r="B19" s="18">
        <f t="shared" si="0"/>
        <v>48.244999999999997</v>
      </c>
      <c r="C19" s="18">
        <f t="shared" si="1"/>
        <v>-2.0400000000000014</v>
      </c>
      <c r="D19" s="62">
        <f t="shared" si="2"/>
        <v>0.39840070188054955</v>
      </c>
      <c r="E19" s="131">
        <f t="shared" si="8"/>
        <v>0.39840070188054955</v>
      </c>
      <c r="F19" s="132">
        <f t="shared" si="9"/>
        <v>0</v>
      </c>
      <c r="G19" s="63">
        <f t="shared" si="3"/>
        <v>2.0675162866069022E-2</v>
      </c>
      <c r="H19" s="73">
        <f t="shared" si="4"/>
        <v>4.9800087735070636E-2</v>
      </c>
      <c r="I19" s="64">
        <f t="shared" si="5"/>
        <v>2.0675162866069973E-2</v>
      </c>
      <c r="J19" s="65">
        <f t="shared" si="6"/>
        <v>4.9800087735070636E-2</v>
      </c>
      <c r="K19" s="66">
        <f t="shared" si="7"/>
        <v>0</v>
      </c>
    </row>
    <row r="20" spans="1:39" ht="15" x14ac:dyDescent="0.25">
      <c r="A20" s="75">
        <v>18</v>
      </c>
      <c r="B20" s="18">
        <f t="shared" si="0"/>
        <v>48.252499999999998</v>
      </c>
      <c r="C20" s="18">
        <f t="shared" si="1"/>
        <v>-1.9800000000000013</v>
      </c>
      <c r="D20" s="62">
        <f t="shared" si="2"/>
        <v>0.44946513523092818</v>
      </c>
      <c r="E20" s="131">
        <f t="shared" si="8"/>
        <v>0.44946513523092818</v>
      </c>
      <c r="F20" s="132">
        <f t="shared" si="9"/>
        <v>0</v>
      </c>
      <c r="G20" s="63">
        <f t="shared" si="3"/>
        <v>2.38517643415075E-2</v>
      </c>
      <c r="H20" s="73">
        <f t="shared" si="4"/>
        <v>5.6183141903867896E-2</v>
      </c>
      <c r="I20" s="64">
        <f t="shared" si="5"/>
        <v>2.3851764341508451E-2</v>
      </c>
      <c r="J20" s="65">
        <f t="shared" si="6"/>
        <v>5.6183141903867896E-2</v>
      </c>
      <c r="K20" s="66">
        <f t="shared" si="7"/>
        <v>0</v>
      </c>
      <c r="N20" s="47" t="s">
        <v>26</v>
      </c>
      <c r="T20" s="18"/>
      <c r="U20" s="16" t="s">
        <v>53</v>
      </c>
      <c r="V20" s="17"/>
      <c r="W20" s="64">
        <f>$Q$2-$Q$3*2</f>
        <v>48.25</v>
      </c>
      <c r="X20" s="64"/>
      <c r="Y20" s="100">
        <f>$Q$2-$Q$3</f>
        <v>48.375</v>
      </c>
      <c r="Z20" s="64"/>
      <c r="AA20" s="102">
        <f>B53</f>
        <v>48.5</v>
      </c>
      <c r="AB20" s="64"/>
      <c r="AC20" s="100">
        <f>$Q$2+$Q$3</f>
        <v>48.625</v>
      </c>
      <c r="AD20" s="64"/>
      <c r="AE20" s="101">
        <f>$Q$2+$Q$3*2</f>
        <v>48.75</v>
      </c>
      <c r="AF20" s="17"/>
      <c r="AG20" s="20"/>
      <c r="AK20" s="20"/>
      <c r="AL20" s="20"/>
      <c r="AM20" s="20"/>
    </row>
    <row r="21" spans="1:39" x14ac:dyDescent="0.2">
      <c r="A21" s="75">
        <v>19</v>
      </c>
      <c r="B21" s="18">
        <f t="shared" si="0"/>
        <v>48.26</v>
      </c>
      <c r="C21" s="18">
        <f t="shared" si="1"/>
        <v>-1.9200000000000013</v>
      </c>
      <c r="D21" s="62">
        <f t="shared" si="2"/>
        <v>0.5052524914815737</v>
      </c>
      <c r="E21" s="131">
        <f t="shared" si="8"/>
        <v>0</v>
      </c>
      <c r="F21" s="132">
        <f t="shared" si="9"/>
        <v>0</v>
      </c>
      <c r="G21" s="63">
        <f t="shared" si="3"/>
        <v>2.7428949703835796E-2</v>
      </c>
      <c r="H21" s="73">
        <f t="shared" si="4"/>
        <v>6.3156561435198502E-2</v>
      </c>
      <c r="I21" s="64">
        <f t="shared" si="5"/>
        <v>2.742894970383673E-2</v>
      </c>
      <c r="J21" s="65">
        <f t="shared" si="6"/>
        <v>0</v>
      </c>
      <c r="K21" s="66">
        <f t="shared" si="7"/>
        <v>0</v>
      </c>
      <c r="AH21" s="18"/>
      <c r="AI21" s="20"/>
      <c r="AJ21" s="20"/>
    </row>
    <row r="22" spans="1:39" x14ac:dyDescent="0.2">
      <c r="A22" s="75">
        <v>20</v>
      </c>
      <c r="B22" s="18">
        <f t="shared" si="0"/>
        <v>48.267499999999998</v>
      </c>
      <c r="C22" s="18">
        <f t="shared" si="1"/>
        <v>-1.8600000000000012</v>
      </c>
      <c r="D22" s="62">
        <f t="shared" si="2"/>
        <v>0.56592314765585272</v>
      </c>
      <c r="E22" s="131">
        <f t="shared" si="8"/>
        <v>0</v>
      </c>
      <c r="F22" s="132">
        <f t="shared" si="9"/>
        <v>0</v>
      </c>
      <c r="G22" s="63">
        <f t="shared" si="3"/>
        <v>3.1442762980751743E-2</v>
      </c>
      <c r="H22" s="73">
        <f t="shared" si="4"/>
        <v>7.0740393456983228E-2</v>
      </c>
      <c r="I22" s="64">
        <f t="shared" si="5"/>
        <v>3.144276298075261E-2</v>
      </c>
      <c r="J22" s="65">
        <f t="shared" si="6"/>
        <v>0</v>
      </c>
      <c r="K22" s="66">
        <f t="shared" si="7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9" x14ac:dyDescent="0.2">
      <c r="A23" s="75">
        <v>21</v>
      </c>
      <c r="B23" s="18">
        <f t="shared" si="0"/>
        <v>48.274999999999999</v>
      </c>
      <c r="C23" s="18">
        <f t="shared" si="1"/>
        <v>-1.8000000000000012</v>
      </c>
      <c r="D23" s="62">
        <f t="shared" si="2"/>
        <v>0.63160126640714032</v>
      </c>
      <c r="E23" s="131">
        <f t="shared" si="8"/>
        <v>0</v>
      </c>
      <c r="F23" s="132">
        <f t="shared" si="9"/>
        <v>0</v>
      </c>
      <c r="G23" s="63">
        <f t="shared" si="3"/>
        <v>3.5930319112924901E-2</v>
      </c>
      <c r="H23" s="73">
        <f t="shared" si="4"/>
        <v>7.8950158300893997E-2</v>
      </c>
      <c r="I23" s="64">
        <f t="shared" si="5"/>
        <v>3.5930319112925713E-2</v>
      </c>
      <c r="J23" s="65">
        <f t="shared" si="6"/>
        <v>0</v>
      </c>
      <c r="K23" s="66">
        <f t="shared" si="7"/>
        <v>0</v>
      </c>
    </row>
    <row r="24" spans="1:39" x14ac:dyDescent="0.2">
      <c r="A24" s="75">
        <v>22</v>
      </c>
      <c r="B24" s="18">
        <f t="shared" si="0"/>
        <v>48.282499999999999</v>
      </c>
      <c r="C24" s="18">
        <f t="shared" si="1"/>
        <v>-1.7400000000000011</v>
      </c>
      <c r="D24" s="62">
        <f t="shared" si="2"/>
        <v>0.70236856488723398</v>
      </c>
      <c r="E24" s="131">
        <f t="shared" si="8"/>
        <v>0</v>
      </c>
      <c r="F24" s="132">
        <f t="shared" si="9"/>
        <v>0</v>
      </c>
      <c r="G24" s="63">
        <f t="shared" si="3"/>
        <v>4.092950897880656E-2</v>
      </c>
      <c r="H24" s="73">
        <f t="shared" si="4"/>
        <v>8.7796070610905469E-2</v>
      </c>
      <c r="I24" s="64">
        <f t="shared" si="5"/>
        <v>4.0929508978807275E-2</v>
      </c>
      <c r="J24" s="65">
        <f t="shared" si="6"/>
        <v>0</v>
      </c>
      <c r="K24" s="66">
        <f t="shared" si="7"/>
        <v>0</v>
      </c>
    </row>
    <row r="25" spans="1:39" x14ac:dyDescent="0.2">
      <c r="A25" s="75">
        <v>23</v>
      </c>
      <c r="B25" s="18">
        <f t="shared" si="0"/>
        <v>48.29</v>
      </c>
      <c r="C25" s="18">
        <f t="shared" si="1"/>
        <v>-1.680000000000001</v>
      </c>
      <c r="D25" s="62">
        <f t="shared" si="2"/>
        <v>0.77825815465173098</v>
      </c>
      <c r="E25" s="131">
        <f t="shared" si="8"/>
        <v>0</v>
      </c>
      <c r="F25" s="132">
        <f t="shared" si="9"/>
        <v>0</v>
      </c>
      <c r="G25" s="63">
        <f t="shared" si="3"/>
        <v>4.647865786371938E-2</v>
      </c>
      <c r="H25" s="73">
        <f t="shared" si="4"/>
        <v>9.728226933146733E-2</v>
      </c>
      <c r="I25" s="64">
        <f t="shared" si="5"/>
        <v>4.6478657863719915E-2</v>
      </c>
      <c r="J25" s="65">
        <f t="shared" si="6"/>
        <v>0</v>
      </c>
      <c r="K25" s="66">
        <f t="shared" si="7"/>
        <v>0</v>
      </c>
    </row>
    <row r="26" spans="1:39" x14ac:dyDescent="0.2">
      <c r="A26" s="75">
        <v>24</v>
      </c>
      <c r="B26" s="18">
        <f t="shared" si="0"/>
        <v>48.297499999999999</v>
      </c>
      <c r="C26" s="18">
        <f t="shared" si="1"/>
        <v>-1.620000000000001</v>
      </c>
      <c r="D26" s="62">
        <f t="shared" si="2"/>
        <v>0.85924860090786426</v>
      </c>
      <c r="E26" s="131">
        <f t="shared" si="8"/>
        <v>0</v>
      </c>
      <c r="F26" s="132">
        <f t="shared" si="9"/>
        <v>0</v>
      </c>
      <c r="G26" s="63">
        <f t="shared" si="3"/>
        <v>5.2616138454251546E-2</v>
      </c>
      <c r="H26" s="73">
        <f t="shared" si="4"/>
        <v>0.10740607511348366</v>
      </c>
      <c r="I26" s="64">
        <f t="shared" si="5"/>
        <v>5.2616138454251948E-2</v>
      </c>
      <c r="J26" s="65">
        <f t="shared" si="6"/>
        <v>0</v>
      </c>
      <c r="K26" s="66">
        <f t="shared" si="7"/>
        <v>0</v>
      </c>
    </row>
    <row r="27" spans="1:39" x14ac:dyDescent="0.2">
      <c r="A27" s="75">
        <v>25</v>
      </c>
      <c r="B27" s="18">
        <f t="shared" si="0"/>
        <v>48.305</v>
      </c>
      <c r="C27" s="18">
        <f t="shared" si="1"/>
        <v>-1.5600000000000009</v>
      </c>
      <c r="D27" s="62">
        <f t="shared" si="2"/>
        <v>0.94525836047665479</v>
      </c>
      <c r="E27" s="131">
        <f t="shared" si="8"/>
        <v>0</v>
      </c>
      <c r="F27" s="132">
        <f t="shared" si="9"/>
        <v>0</v>
      </c>
      <c r="G27" s="63">
        <f t="shared" si="3"/>
        <v>5.937994059479277E-2</v>
      </c>
      <c r="H27" s="73">
        <f t="shared" si="4"/>
        <v>0.11815729505958211</v>
      </c>
      <c r="I27" s="64">
        <f t="shared" si="5"/>
        <v>5.9379940594792902E-2</v>
      </c>
      <c r="J27" s="65">
        <f t="shared" si="6"/>
        <v>0</v>
      </c>
      <c r="K27" s="66">
        <f t="shared" si="7"/>
        <v>0</v>
      </c>
    </row>
    <row r="28" spans="1:39" x14ac:dyDescent="0.2">
      <c r="A28" s="75">
        <v>26</v>
      </c>
      <c r="B28" s="18">
        <f t="shared" si="0"/>
        <v>48.3125</v>
      </c>
      <c r="C28" s="18">
        <f t="shared" si="1"/>
        <v>-1.5000000000000009</v>
      </c>
      <c r="D28" s="62">
        <f t="shared" si="2"/>
        <v>1.036140765327134</v>
      </c>
      <c r="E28" s="131">
        <f t="shared" si="8"/>
        <v>0</v>
      </c>
      <c r="F28" s="132">
        <f t="shared" si="9"/>
        <v>0</v>
      </c>
      <c r="G28" s="63">
        <f t="shared" si="3"/>
        <v>6.6807201268858057E-2</v>
      </c>
      <c r="H28" s="73">
        <f t="shared" si="4"/>
        <v>0.12951759566589155</v>
      </c>
      <c r="I28" s="64">
        <f t="shared" si="5"/>
        <v>6.6807201268857905E-2</v>
      </c>
      <c r="J28" s="65">
        <f t="shared" si="6"/>
        <v>0</v>
      </c>
      <c r="K28" s="66">
        <f t="shared" si="7"/>
        <v>0</v>
      </c>
    </row>
    <row r="29" spans="1:39" x14ac:dyDescent="0.2">
      <c r="A29" s="75">
        <v>27</v>
      </c>
      <c r="B29" s="18">
        <f t="shared" si="0"/>
        <v>48.32</v>
      </c>
      <c r="C29" s="18">
        <f t="shared" si="1"/>
        <v>-1.4400000000000008</v>
      </c>
      <c r="D29" s="62">
        <f t="shared" si="2"/>
        <v>1.1316797217987138</v>
      </c>
      <c r="E29" s="131">
        <f t="shared" si="8"/>
        <v>0</v>
      </c>
      <c r="F29" s="132">
        <f t="shared" si="9"/>
        <v>0</v>
      </c>
      <c r="G29" s="63">
        <f t="shared" si="3"/>
        <v>7.493369953432738E-2</v>
      </c>
      <c r="H29" s="73">
        <f t="shared" si="4"/>
        <v>0.14145996522483861</v>
      </c>
      <c r="I29" s="64">
        <f t="shared" si="5"/>
        <v>7.4933699534326922E-2</v>
      </c>
      <c r="J29" s="65">
        <f t="shared" si="6"/>
        <v>0</v>
      </c>
      <c r="K29" s="66">
        <f t="shared" si="7"/>
        <v>0</v>
      </c>
    </row>
    <row r="30" spans="1:39" x14ac:dyDescent="0.2">
      <c r="A30" s="75">
        <v>28</v>
      </c>
      <c r="B30" s="18">
        <f t="shared" si="0"/>
        <v>48.327500000000001</v>
      </c>
      <c r="C30" s="18">
        <f t="shared" si="1"/>
        <v>-1.3800000000000008</v>
      </c>
      <c r="D30" s="62">
        <f t="shared" si="2"/>
        <v>1.2315862941010773</v>
      </c>
      <c r="E30" s="131">
        <f t="shared" si="8"/>
        <v>0</v>
      </c>
      <c r="F30" s="132">
        <f t="shared" si="9"/>
        <v>0</v>
      </c>
      <c r="G30" s="63">
        <f t="shared" si="3"/>
        <v>8.3793322415014956E-2</v>
      </c>
      <c r="H30" s="73">
        <f t="shared" si="4"/>
        <v>0.15394828676263353</v>
      </c>
      <c r="I30" s="64">
        <f t="shared" si="5"/>
        <v>8.3793322415014096E-2</v>
      </c>
      <c r="J30" s="65">
        <f t="shared" si="6"/>
        <v>0</v>
      </c>
      <c r="K30" s="66">
        <f t="shared" si="7"/>
        <v>0</v>
      </c>
    </row>
    <row r="31" spans="1:39" x14ac:dyDescent="0.2">
      <c r="A31" s="75">
        <v>29</v>
      </c>
      <c r="B31" s="18">
        <f t="shared" si="0"/>
        <v>48.335000000000001</v>
      </c>
      <c r="C31" s="18">
        <f t="shared" si="1"/>
        <v>-1.3200000000000007</v>
      </c>
      <c r="D31" s="62">
        <f t="shared" si="2"/>
        <v>1.3354963339337227</v>
      </c>
      <c r="E31" s="131">
        <f t="shared" si="8"/>
        <v>0</v>
      </c>
      <c r="F31" s="132">
        <f t="shared" si="9"/>
        <v>0</v>
      </c>
      <c r="G31" s="63">
        <f t="shared" si="3"/>
        <v>9.3417508993472911E-2</v>
      </c>
      <c r="H31" s="73">
        <f t="shared" si="4"/>
        <v>0.16693704174171367</v>
      </c>
      <c r="I31" s="64">
        <f t="shared" si="5"/>
        <v>9.3417508993471676E-2</v>
      </c>
      <c r="J31" s="65">
        <f t="shared" si="6"/>
        <v>0</v>
      </c>
      <c r="K31" s="66">
        <f t="shared" si="7"/>
        <v>0</v>
      </c>
    </row>
    <row r="32" spans="1:39" x14ac:dyDescent="0.2">
      <c r="A32" s="75">
        <v>30</v>
      </c>
      <c r="B32" s="18">
        <f t="shared" si="0"/>
        <v>48.342500000000001</v>
      </c>
      <c r="C32" s="18">
        <f t="shared" si="1"/>
        <v>-1.2600000000000007</v>
      </c>
      <c r="D32" s="62">
        <f t="shared" si="2"/>
        <v>1.4429693058166593</v>
      </c>
      <c r="E32" s="131">
        <f t="shared" si="8"/>
        <v>0</v>
      </c>
      <c r="F32" s="132">
        <f t="shared" si="9"/>
        <v>0</v>
      </c>
      <c r="G32" s="63">
        <f t="shared" si="3"/>
        <v>0.10383468112130201</v>
      </c>
      <c r="H32" s="73">
        <f t="shared" si="4"/>
        <v>0.18037116322708019</v>
      </c>
      <c r="I32" s="64">
        <f t="shared" si="5"/>
        <v>0.10383468112130027</v>
      </c>
      <c r="J32" s="65">
        <f t="shared" si="6"/>
        <v>0</v>
      </c>
      <c r="K32" s="66">
        <f t="shared" si="7"/>
        <v>0</v>
      </c>
    </row>
    <row r="33" spans="1:34" x14ac:dyDescent="0.2">
      <c r="A33" s="75">
        <v>31</v>
      </c>
      <c r="B33" s="18">
        <f t="shared" si="0"/>
        <v>48.35</v>
      </c>
      <c r="C33" s="18">
        <f t="shared" si="1"/>
        <v>-1.2000000000000006</v>
      </c>
      <c r="D33" s="62">
        <f t="shared" si="2"/>
        <v>1.5534884398657247</v>
      </c>
      <c r="E33" s="131">
        <f t="shared" si="8"/>
        <v>0</v>
      </c>
      <c r="F33" s="132">
        <f t="shared" si="9"/>
        <v>0</v>
      </c>
      <c r="G33" s="63">
        <f t="shared" si="3"/>
        <v>0.11506967022171044</v>
      </c>
      <c r="H33" s="73">
        <f t="shared" si="4"/>
        <v>0.19418605498321281</v>
      </c>
      <c r="I33" s="64">
        <f t="shared" si="5"/>
        <v>0.1150696702217081</v>
      </c>
      <c r="J33" s="65">
        <f t="shared" si="6"/>
        <v>0</v>
      </c>
      <c r="K33" s="66">
        <f t="shared" si="7"/>
        <v>0</v>
      </c>
    </row>
    <row r="34" spans="1:34" x14ac:dyDescent="0.2">
      <c r="A34" s="75">
        <v>32</v>
      </c>
      <c r="B34" s="18">
        <f t="shared" si="0"/>
        <v>48.357500000000002</v>
      </c>
      <c r="C34" s="18">
        <f t="shared" si="1"/>
        <v>-1.1400000000000006</v>
      </c>
      <c r="D34" s="62">
        <f t="shared" si="2"/>
        <v>1.6664623203768927</v>
      </c>
      <c r="E34" s="131">
        <f t="shared" si="8"/>
        <v>0</v>
      </c>
      <c r="F34" s="132">
        <f t="shared" si="9"/>
        <v>0</v>
      </c>
      <c r="G34" s="63">
        <f t="shared" si="3"/>
        <v>0.12714315056280112</v>
      </c>
      <c r="H34" s="73">
        <f t="shared" si="4"/>
        <v>0.20830779004710823</v>
      </c>
      <c r="I34" s="64">
        <f t="shared" si="5"/>
        <v>0.12714315056279812</v>
      </c>
      <c r="J34" s="65">
        <f t="shared" si="6"/>
        <v>0</v>
      </c>
      <c r="K34" s="66">
        <f t="shared" si="7"/>
        <v>0</v>
      </c>
    </row>
    <row r="35" spans="1:34" ht="16.5" x14ac:dyDescent="0.2">
      <c r="A35" s="75">
        <v>33</v>
      </c>
      <c r="B35" s="18">
        <f t="shared" ref="B35:B66" si="10">$Q$2+C35*$Q$3</f>
        <v>48.365000000000002</v>
      </c>
      <c r="C35" s="18">
        <f t="shared" si="1"/>
        <v>-1.0800000000000005</v>
      </c>
      <c r="D35" s="62">
        <f t="shared" ref="D35:D66" si="11">NORMDIST(B35,$Q$2,$Q$3,FALSE)</f>
        <v>1.7812279900141197</v>
      </c>
      <c r="E35" s="131">
        <f t="shared" si="8"/>
        <v>0</v>
      </c>
      <c r="F35" s="132">
        <f t="shared" si="9"/>
        <v>0</v>
      </c>
      <c r="G35" s="63">
        <f t="shared" ref="G35:G66" si="12">NORMDIST(B35,$Q$2,$Q$3,TRUE)</f>
        <v>0.14007109008877255</v>
      </c>
      <c r="H35" s="73">
        <f t="shared" si="4"/>
        <v>0.22265349875176099</v>
      </c>
      <c r="I35" s="64">
        <f t="shared" si="5"/>
        <v>0.14007109008876895</v>
      </c>
      <c r="J35" s="65">
        <f t="shared" si="6"/>
        <v>0</v>
      </c>
      <c r="K35" s="66">
        <f t="shared" si="7"/>
        <v>0</v>
      </c>
      <c r="Y35" s="55" t="s">
        <v>61</v>
      </c>
    </row>
    <row r="36" spans="1:34" ht="15" x14ac:dyDescent="0.25">
      <c r="A36" s="75">
        <v>34</v>
      </c>
      <c r="B36" s="18">
        <f t="shared" si="10"/>
        <v>48.372500000000002</v>
      </c>
      <c r="C36" s="18">
        <f t="shared" si="1"/>
        <v>-1.0200000000000005</v>
      </c>
      <c r="D36" s="62">
        <f t="shared" si="11"/>
        <v>1.8970556161550718</v>
      </c>
      <c r="E36" s="131">
        <f t="shared" si="8"/>
        <v>0</v>
      </c>
      <c r="F36" s="132">
        <f t="shared" si="9"/>
        <v>0</v>
      </c>
      <c r="G36" s="63">
        <f t="shared" si="12"/>
        <v>0.15386423037273911</v>
      </c>
      <c r="H36" s="73">
        <f t="shared" si="4"/>
        <v>0.23713195201937948</v>
      </c>
      <c r="I36" s="64">
        <f t="shared" si="5"/>
        <v>0.15386423037273475</v>
      </c>
      <c r="J36" s="65">
        <f t="shared" si="6"/>
        <v>0</v>
      </c>
      <c r="K36" s="66">
        <f t="shared" si="7"/>
        <v>0</v>
      </c>
      <c r="N36" s="86" t="s">
        <v>31</v>
      </c>
      <c r="O36" s="87"/>
      <c r="P36" s="87"/>
      <c r="Q36" s="87"/>
      <c r="R36" s="87"/>
      <c r="S36" s="87"/>
      <c r="T36" s="87"/>
      <c r="U36" s="87"/>
      <c r="V36" s="87"/>
      <c r="W36" s="87"/>
    </row>
    <row r="37" spans="1:34" ht="16.5" x14ac:dyDescent="0.3">
      <c r="A37" s="75">
        <v>35</v>
      </c>
      <c r="B37" s="18">
        <f t="shared" si="10"/>
        <v>48.38</v>
      </c>
      <c r="C37" s="18">
        <f t="shared" si="1"/>
        <v>-0.96000000000000041</v>
      </c>
      <c r="D37" s="62">
        <f t="shared" si="11"/>
        <v>2.0131547287849765</v>
      </c>
      <c r="E37" s="131">
        <f t="shared" si="8"/>
        <v>0</v>
      </c>
      <c r="F37" s="132">
        <f t="shared" si="9"/>
        <v>0</v>
      </c>
      <c r="G37" s="63">
        <f t="shared" si="12"/>
        <v>0.16852760746684295</v>
      </c>
      <c r="H37" s="73">
        <f t="shared" si="4"/>
        <v>0.25164434109811701</v>
      </c>
      <c r="I37" s="64">
        <f t="shared" si="5"/>
        <v>0.1685276074668377</v>
      </c>
      <c r="J37" s="65">
        <f t="shared" si="6"/>
        <v>0</v>
      </c>
      <c r="K37" s="66">
        <f t="shared" si="7"/>
        <v>0</v>
      </c>
      <c r="N37" s="123" t="s">
        <v>54</v>
      </c>
      <c r="O37" s="124"/>
      <c r="P37" s="124"/>
      <c r="Q37" s="124"/>
      <c r="R37" s="124"/>
      <c r="S37" s="124"/>
      <c r="T37" s="87"/>
      <c r="W37" s="104" t="s">
        <v>52</v>
      </c>
      <c r="X37" s="87"/>
    </row>
    <row r="38" spans="1:34" x14ac:dyDescent="0.2">
      <c r="A38" s="75">
        <v>36</v>
      </c>
      <c r="B38" s="18">
        <f t="shared" si="10"/>
        <v>48.387500000000003</v>
      </c>
      <c r="C38" s="18">
        <f t="shared" si="1"/>
        <v>-0.90000000000000036</v>
      </c>
      <c r="D38" s="62">
        <f t="shared" si="11"/>
        <v>2.1286819991900821</v>
      </c>
      <c r="E38" s="131">
        <f t="shared" si="8"/>
        <v>0</v>
      </c>
      <c r="F38" s="132">
        <f t="shared" si="9"/>
        <v>0</v>
      </c>
      <c r="G38" s="63">
        <f t="shared" si="12"/>
        <v>0.18406012534676552</v>
      </c>
      <c r="H38" s="73">
        <f t="shared" si="4"/>
        <v>0.26608524989875476</v>
      </c>
      <c r="I38" s="64">
        <f t="shared" si="5"/>
        <v>0.18406012534675939</v>
      </c>
      <c r="J38" s="65">
        <f t="shared" si="6"/>
        <v>0</v>
      </c>
      <c r="K38" s="66">
        <f t="shared" si="7"/>
        <v>0</v>
      </c>
      <c r="N38" s="88" t="s">
        <v>32</v>
      </c>
      <c r="O38" s="87"/>
      <c r="P38" s="87" t="s">
        <v>33</v>
      </c>
      <c r="Q38" s="87"/>
      <c r="R38" s="87"/>
      <c r="S38" s="87"/>
      <c r="T38" s="87"/>
      <c r="W38" s="113" t="str">
        <f>IF(O42=2,"1-a/2",IF(O42=1,"1-a","------"))</f>
        <v>1-a/2</v>
      </c>
      <c r="X38" s="112">
        <f>IF(O42=2,1-O41/2,IF(O42=1,1-O41,"Seiten eingeben! 1 oder 2!"))</f>
        <v>0.97499999999999998</v>
      </c>
    </row>
    <row r="39" spans="1:34" ht="16.5" x14ac:dyDescent="0.3">
      <c r="A39" s="75">
        <v>37</v>
      </c>
      <c r="B39" s="18">
        <f t="shared" si="10"/>
        <v>48.395000000000003</v>
      </c>
      <c r="C39" s="18">
        <f t="shared" si="1"/>
        <v>-0.8400000000000003</v>
      </c>
      <c r="D39" s="62">
        <f t="shared" si="11"/>
        <v>2.2427504867170116</v>
      </c>
      <c r="E39" s="131">
        <f t="shared" si="8"/>
        <v>0</v>
      </c>
      <c r="F39" s="132">
        <f t="shared" si="9"/>
        <v>0</v>
      </c>
      <c r="G39" s="63">
        <f t="shared" si="12"/>
        <v>0.20045419326045666</v>
      </c>
      <c r="H39" s="73">
        <f t="shared" si="4"/>
        <v>0.28034381083962051</v>
      </c>
      <c r="I39" s="64">
        <f t="shared" si="5"/>
        <v>0.20045419326044961</v>
      </c>
      <c r="J39" s="65">
        <f t="shared" si="6"/>
        <v>0</v>
      </c>
      <c r="K39" s="66">
        <f t="shared" si="7"/>
        <v>0</v>
      </c>
      <c r="N39" s="89" t="s">
        <v>34</v>
      </c>
      <c r="O39" s="90"/>
      <c r="P39" s="91" t="s">
        <v>34</v>
      </c>
      <c r="Q39" s="109">
        <v>1</v>
      </c>
      <c r="R39" s="87" t="s">
        <v>35</v>
      </c>
      <c r="S39" s="93">
        <f>IF(AND(O39&gt;0,Q39=0),O39,IF(AND(O39=0,Q39&gt;0),Q39," - ??? -"))</f>
        <v>1</v>
      </c>
      <c r="T39" s="87"/>
      <c r="W39" s="103" t="s">
        <v>50</v>
      </c>
      <c r="X39" s="116">
        <f>NORMINV(X38,0,1)</f>
        <v>1.9599639845400536</v>
      </c>
      <c r="AA39" s="106"/>
    </row>
    <row r="40" spans="1:34" ht="15" x14ac:dyDescent="0.2">
      <c r="A40" s="75">
        <v>38</v>
      </c>
      <c r="B40" s="18">
        <f t="shared" si="10"/>
        <v>48.402500000000003</v>
      </c>
      <c r="C40" s="18">
        <f t="shared" si="1"/>
        <v>-0.78000000000000025</v>
      </c>
      <c r="D40" s="62">
        <f t="shared" si="11"/>
        <v>2.3544402383066516</v>
      </c>
      <c r="E40" s="131">
        <f t="shared" si="8"/>
        <v>0</v>
      </c>
      <c r="F40" s="132">
        <f t="shared" si="9"/>
        <v>0</v>
      </c>
      <c r="G40" s="63">
        <f t="shared" si="12"/>
        <v>0.21769543758574114</v>
      </c>
      <c r="H40" s="73">
        <f t="shared" si="4"/>
        <v>0.29430502978832507</v>
      </c>
      <c r="I40" s="64">
        <f t="shared" si="5"/>
        <v>0.21769543758573301</v>
      </c>
      <c r="J40" s="65">
        <f t="shared" si="6"/>
        <v>0</v>
      </c>
      <c r="K40" s="66">
        <f t="shared" si="7"/>
        <v>0</v>
      </c>
      <c r="N40" s="89"/>
      <c r="O40" s="94"/>
      <c r="P40" s="91" t="s">
        <v>36</v>
      </c>
      <c r="Q40" s="109">
        <v>48.5</v>
      </c>
      <c r="R40" s="87" t="s">
        <v>37</v>
      </c>
      <c r="S40" s="87"/>
      <c r="T40" s="87"/>
    </row>
    <row r="41" spans="1:34" ht="15.75" x14ac:dyDescent="0.25">
      <c r="A41" s="75">
        <v>39</v>
      </c>
      <c r="B41" s="18">
        <f t="shared" si="10"/>
        <v>48.41</v>
      </c>
      <c r="C41" s="18">
        <f t="shared" si="1"/>
        <v>-0.7200000000000002</v>
      </c>
      <c r="D41" s="62">
        <f t="shared" si="11"/>
        <v>2.4628100837587752</v>
      </c>
      <c r="E41" s="131">
        <f t="shared" si="8"/>
        <v>0</v>
      </c>
      <c r="F41" s="132">
        <f t="shared" si="9"/>
        <v>0</v>
      </c>
      <c r="G41" s="63">
        <f t="shared" si="12"/>
        <v>0.2357624977792428</v>
      </c>
      <c r="H41" s="73">
        <f t="shared" si="4"/>
        <v>0.30785126046985289</v>
      </c>
      <c r="I41" s="64">
        <f t="shared" si="5"/>
        <v>0.23576249777925107</v>
      </c>
      <c r="J41" s="65">
        <f t="shared" si="6"/>
        <v>0</v>
      </c>
      <c r="K41" s="66">
        <f t="shared" si="7"/>
        <v>0</v>
      </c>
      <c r="N41" s="89" t="s">
        <v>38</v>
      </c>
      <c r="O41" s="110">
        <v>0.05</v>
      </c>
      <c r="P41" s="91" t="s">
        <v>39</v>
      </c>
      <c r="Q41" s="109">
        <v>64</v>
      </c>
      <c r="R41" s="87" t="s">
        <v>40</v>
      </c>
      <c r="S41" s="111">
        <f>IF(AND(Q41&gt;0,Q42&gt;0,Q43&gt;0.05),
(S39/(Q41^0.5))*SQRT((Q42-Q41)/(Q42-1)),
S39/(Q41^0.5))</f>
        <v>0.125</v>
      </c>
      <c r="T41" s="87"/>
      <c r="U41" s="97" t="s">
        <v>59</v>
      </c>
      <c r="V41" s="87"/>
      <c r="W41" s="87"/>
      <c r="X41" s="87"/>
      <c r="Y41" s="87"/>
      <c r="Z41" s="87"/>
      <c r="AA41" s="87"/>
      <c r="AB41" s="87"/>
      <c r="AC41" s="87"/>
      <c r="AD41" s="87"/>
    </row>
    <row r="42" spans="1:34" ht="15.75" x14ac:dyDescent="0.3">
      <c r="A42" s="75">
        <v>40</v>
      </c>
      <c r="B42" s="18">
        <f t="shared" si="10"/>
        <v>48.417499999999997</v>
      </c>
      <c r="C42" s="18">
        <f t="shared" si="1"/>
        <v>-0.66000000000000014</v>
      </c>
      <c r="D42" s="62">
        <f t="shared" si="11"/>
        <v>2.5669104301693375</v>
      </c>
      <c r="E42" s="131">
        <f t="shared" si="8"/>
        <v>0</v>
      </c>
      <c r="F42" s="132">
        <f t="shared" si="9"/>
        <v>0</v>
      </c>
      <c r="G42" s="63">
        <f t="shared" si="12"/>
        <v>0.25462691467132809</v>
      </c>
      <c r="H42" s="73">
        <f t="shared" si="4"/>
        <v>0.32086380377117246</v>
      </c>
      <c r="I42" s="64">
        <f t="shared" si="5"/>
        <v>0.25462691467133608</v>
      </c>
      <c r="J42" s="65">
        <f t="shared" si="6"/>
        <v>0</v>
      </c>
      <c r="K42" s="66">
        <f t="shared" si="7"/>
        <v>0</v>
      </c>
      <c r="N42" s="91" t="s">
        <v>41</v>
      </c>
      <c r="O42" s="110">
        <v>2</v>
      </c>
      <c r="P42" s="91" t="s">
        <v>42</v>
      </c>
      <c r="Q42" s="92"/>
      <c r="R42" s="87"/>
      <c r="S42" s="87"/>
      <c r="T42" s="87"/>
      <c r="U42" s="98" t="s">
        <v>44</v>
      </c>
      <c r="V42" s="87"/>
      <c r="W42" s="87"/>
      <c r="X42" s="87"/>
      <c r="Y42" s="87"/>
      <c r="Z42" s="87"/>
      <c r="AA42" s="87"/>
      <c r="AB42" s="87"/>
      <c r="AC42" s="87"/>
      <c r="AD42" s="87"/>
    </row>
    <row r="43" spans="1:34" x14ac:dyDescent="0.2">
      <c r="A43" s="75">
        <v>41</v>
      </c>
      <c r="B43" s="18">
        <f t="shared" si="10"/>
        <v>48.424999999999997</v>
      </c>
      <c r="C43" s="18">
        <f t="shared" si="1"/>
        <v>-0.60000000000000009</v>
      </c>
      <c r="D43" s="62">
        <f t="shared" si="11"/>
        <v>2.6657968231343605</v>
      </c>
      <c r="E43" s="131">
        <f t="shared" si="8"/>
        <v>0</v>
      </c>
      <c r="F43" s="132">
        <f t="shared" si="9"/>
        <v>0</v>
      </c>
      <c r="G43" s="63">
        <f t="shared" si="12"/>
        <v>0.274253117750066</v>
      </c>
      <c r="H43" s="73">
        <f t="shared" si="4"/>
        <v>0.33322460289179967</v>
      </c>
      <c r="I43" s="64">
        <f t="shared" si="5"/>
        <v>0.27425311775007355</v>
      </c>
      <c r="J43" s="65">
        <f t="shared" si="6"/>
        <v>0</v>
      </c>
      <c r="K43" s="66">
        <f t="shared" si="7"/>
        <v>0</v>
      </c>
      <c r="P43" s="91" t="s">
        <v>43</v>
      </c>
      <c r="Q43" s="95" t="str">
        <f>IF(AND(Q41&gt;0,Q42&gt;0),Q41/Q42," -- ")</f>
        <v xml:space="preserve"> -- </v>
      </c>
      <c r="R43" s="125" t="str">
        <f>IF(AND(Q41&gt;0,Q42&gt;0,Q43&gt;0.05),"Endlichkeitskorrektur !!"," (o.k.) ")</f>
        <v xml:space="preserve"> (o.k.) </v>
      </c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4" ht="19.5" x14ac:dyDescent="0.35">
      <c r="A44" s="75">
        <v>42</v>
      </c>
      <c r="B44" s="18">
        <f t="shared" si="10"/>
        <v>48.432499999999997</v>
      </c>
      <c r="C44" s="18">
        <f t="shared" si="1"/>
        <v>-0.54</v>
      </c>
      <c r="D44" s="62">
        <f t="shared" si="11"/>
        <v>2.7585440115146365</v>
      </c>
      <c r="E44" s="131">
        <f t="shared" si="8"/>
        <v>0</v>
      </c>
      <c r="F44" s="132">
        <f t="shared" si="9"/>
        <v>0</v>
      </c>
      <c r="G44" s="63">
        <f t="shared" si="12"/>
        <v>0.29459851621569094</v>
      </c>
      <c r="H44" s="73">
        <f t="shared" si="4"/>
        <v>0.34481800143933333</v>
      </c>
      <c r="I44" s="64">
        <f t="shared" si="5"/>
        <v>0.29459851621569799</v>
      </c>
      <c r="J44" s="65">
        <f t="shared" si="6"/>
        <v>0</v>
      </c>
      <c r="K44" s="66">
        <f t="shared" si="7"/>
        <v>0</v>
      </c>
      <c r="P44" s="87"/>
      <c r="Q44" s="87"/>
      <c r="R44" s="87"/>
      <c r="S44" s="87"/>
      <c r="T44" s="87"/>
      <c r="U44" s="97" t="s">
        <v>63</v>
      </c>
      <c r="V44" s="87"/>
      <c r="W44" s="87"/>
      <c r="X44" s="87"/>
      <c r="Y44" s="87"/>
      <c r="Z44" s="87"/>
      <c r="AA44" s="87"/>
      <c r="AB44" s="87"/>
      <c r="AC44" s="87"/>
      <c r="AD44" s="87"/>
    </row>
    <row r="45" spans="1:34" ht="15" x14ac:dyDescent="0.25">
      <c r="A45" s="75">
        <v>43</v>
      </c>
      <c r="B45" s="18">
        <f t="shared" si="10"/>
        <v>48.44</v>
      </c>
      <c r="C45" s="18">
        <f t="shared" si="1"/>
        <v>-0.48</v>
      </c>
      <c r="D45" s="62">
        <f t="shared" si="11"/>
        <v>2.8442602280479519</v>
      </c>
      <c r="E45" s="131">
        <f t="shared" si="8"/>
        <v>0</v>
      </c>
      <c r="F45" s="132">
        <f t="shared" si="9"/>
        <v>0</v>
      </c>
      <c r="G45" s="63">
        <f t="shared" si="12"/>
        <v>0.31561369651621607</v>
      </c>
      <c r="H45" s="73">
        <f t="shared" si="4"/>
        <v>0.35553252850599709</v>
      </c>
      <c r="I45" s="64">
        <f t="shared" si="5"/>
        <v>0.31561369651622256</v>
      </c>
      <c r="J45" s="65">
        <f t="shared" si="6"/>
        <v>0</v>
      </c>
      <c r="K45" s="66">
        <f t="shared" si="7"/>
        <v>0</v>
      </c>
      <c r="P45" s="87"/>
      <c r="Q45" s="87"/>
      <c r="R45" s="87"/>
      <c r="S45" s="87"/>
      <c r="T45" s="87"/>
      <c r="U45" s="87"/>
      <c r="V45" s="88"/>
      <c r="Z45" s="91" t="s">
        <v>45</v>
      </c>
      <c r="AA45" s="96">
        <f>Q40</f>
        <v>48.5</v>
      </c>
      <c r="AB45" s="99" t="s">
        <v>46</v>
      </c>
      <c r="AC45" s="120">
        <f>X39</f>
        <v>1.9599639845400536</v>
      </c>
      <c r="AD45" s="96" t="s">
        <v>47</v>
      </c>
      <c r="AE45" s="126">
        <f>S41</f>
        <v>0.125</v>
      </c>
      <c r="AF45" s="87" t="s">
        <v>48</v>
      </c>
      <c r="AG45" s="121" t="s">
        <v>62</v>
      </c>
      <c r="AH45" s="122">
        <f>AA45-AC45*AE45</f>
        <v>48.25500450193249</v>
      </c>
    </row>
    <row r="46" spans="1:34" ht="19.5" x14ac:dyDescent="0.35">
      <c r="A46" s="75">
        <v>44</v>
      </c>
      <c r="B46" s="18">
        <f t="shared" si="10"/>
        <v>48.447499999999998</v>
      </c>
      <c r="C46" s="18">
        <f t="shared" si="1"/>
        <v>-0.42</v>
      </c>
      <c r="D46" s="62">
        <f t="shared" si="11"/>
        <v>2.9221013809772116</v>
      </c>
      <c r="E46" s="131">
        <f t="shared" si="8"/>
        <v>0</v>
      </c>
      <c r="F46" s="132">
        <f t="shared" si="9"/>
        <v>0</v>
      </c>
      <c r="G46" s="63">
        <f t="shared" si="12"/>
        <v>0.33724272684824363</v>
      </c>
      <c r="H46" s="73">
        <f t="shared" si="4"/>
        <v>0.36526267262215389</v>
      </c>
      <c r="I46" s="64">
        <f t="shared" si="5"/>
        <v>0.33724272684824952</v>
      </c>
      <c r="J46" s="65">
        <f t="shared" si="6"/>
        <v>0</v>
      </c>
      <c r="K46" s="66">
        <f t="shared" si="7"/>
        <v>0</v>
      </c>
      <c r="P46" s="87"/>
      <c r="R46" s="87"/>
      <c r="S46" s="87"/>
      <c r="T46" s="87"/>
      <c r="U46" s="97" t="s">
        <v>64</v>
      </c>
      <c r="V46" s="87"/>
      <c r="W46" s="87"/>
      <c r="X46" s="91"/>
      <c r="Y46" s="96"/>
      <c r="Z46" s="88"/>
      <c r="AA46" s="87"/>
      <c r="AB46" s="119"/>
      <c r="AC46" s="87"/>
      <c r="AD46" s="105"/>
      <c r="AH46" s="54"/>
    </row>
    <row r="47" spans="1:34" ht="15" x14ac:dyDescent="0.25">
      <c r="A47" s="75">
        <v>45</v>
      </c>
      <c r="B47" s="18">
        <f t="shared" si="10"/>
        <v>48.454999999999998</v>
      </c>
      <c r="C47" s="18">
        <f t="shared" si="1"/>
        <v>-0.36</v>
      </c>
      <c r="D47" s="62">
        <f t="shared" si="11"/>
        <v>2.9912848429850123</v>
      </c>
      <c r="E47" s="131">
        <f t="shared" si="8"/>
        <v>0</v>
      </c>
      <c r="F47" s="132">
        <f t="shared" si="9"/>
        <v>0</v>
      </c>
      <c r="G47" s="63">
        <f t="shared" si="12"/>
        <v>0.35942356678200366</v>
      </c>
      <c r="H47" s="73">
        <f t="shared" si="4"/>
        <v>0.37391060537312842</v>
      </c>
      <c r="I47" s="64">
        <f t="shared" si="5"/>
        <v>0.35942356678200876</v>
      </c>
      <c r="J47" s="65">
        <f t="shared" si="6"/>
        <v>0</v>
      </c>
      <c r="K47" s="66">
        <f t="shared" si="7"/>
        <v>0</v>
      </c>
      <c r="T47" s="87"/>
      <c r="U47" s="87"/>
      <c r="V47" s="87"/>
      <c r="Z47" s="91" t="s">
        <v>45</v>
      </c>
      <c r="AA47" s="96">
        <f>AA45</f>
        <v>48.5</v>
      </c>
      <c r="AB47" s="96" t="s">
        <v>49</v>
      </c>
      <c r="AC47" s="120">
        <f>AC45</f>
        <v>1.9599639845400536</v>
      </c>
      <c r="AD47" s="96" t="s">
        <v>47</v>
      </c>
      <c r="AE47" s="126">
        <f>AE45</f>
        <v>0.125</v>
      </c>
      <c r="AF47" s="87" t="s">
        <v>48</v>
      </c>
      <c r="AG47" s="121" t="s">
        <v>62</v>
      </c>
      <c r="AH47" s="122">
        <f>AA45+AC45*AE45</f>
        <v>48.74499549806751</v>
      </c>
    </row>
    <row r="48" spans="1:34" x14ac:dyDescent="0.2">
      <c r="A48" s="75">
        <v>46</v>
      </c>
      <c r="B48" s="18">
        <f t="shared" si="10"/>
        <v>48.462499999999999</v>
      </c>
      <c r="C48" s="18">
        <f t="shared" si="1"/>
        <v>-0.3</v>
      </c>
      <c r="D48" s="62">
        <f t="shared" si="11"/>
        <v>3.0511025236841824</v>
      </c>
      <c r="E48" s="131">
        <f t="shared" si="8"/>
        <v>0</v>
      </c>
      <c r="F48" s="132">
        <f t="shared" si="9"/>
        <v>0</v>
      </c>
      <c r="G48" s="63">
        <f t="shared" si="12"/>
        <v>0.382088577811043</v>
      </c>
      <c r="H48" s="73">
        <f t="shared" si="4"/>
        <v>0.38138781546052414</v>
      </c>
      <c r="I48" s="64">
        <f t="shared" si="5"/>
        <v>0.38208857781104733</v>
      </c>
      <c r="J48" s="65">
        <f t="shared" si="6"/>
        <v>0</v>
      </c>
      <c r="K48" s="66">
        <f t="shared" si="7"/>
        <v>0</v>
      </c>
      <c r="T48" s="87"/>
    </row>
    <row r="49" spans="1:11" x14ac:dyDescent="0.2">
      <c r="A49" s="75">
        <v>47</v>
      </c>
      <c r="B49" s="18">
        <f t="shared" si="10"/>
        <v>48.47</v>
      </c>
      <c r="C49" s="18">
        <f t="shared" si="1"/>
        <v>-0.24</v>
      </c>
      <c r="D49" s="62">
        <f t="shared" si="11"/>
        <v>3.1009329210001066</v>
      </c>
      <c r="E49" s="131">
        <f t="shared" si="8"/>
        <v>0</v>
      </c>
      <c r="F49" s="132">
        <f t="shared" si="9"/>
        <v>0</v>
      </c>
      <c r="G49" s="63">
        <f t="shared" si="12"/>
        <v>0.40516512830220064</v>
      </c>
      <c r="H49" s="73">
        <f t="shared" si="4"/>
        <v>0.38761661512501416</v>
      </c>
      <c r="I49" s="64">
        <f t="shared" si="5"/>
        <v>0.40516512830220414</v>
      </c>
      <c r="J49" s="65">
        <f t="shared" si="6"/>
        <v>0</v>
      </c>
      <c r="K49" s="66">
        <f t="shared" si="7"/>
        <v>0</v>
      </c>
    </row>
    <row r="50" spans="1:11" x14ac:dyDescent="0.2">
      <c r="A50" s="75">
        <v>48</v>
      </c>
      <c r="B50" s="18">
        <f t="shared" si="10"/>
        <v>48.477499999999999</v>
      </c>
      <c r="C50" s="18">
        <f t="shared" si="1"/>
        <v>-0.18</v>
      </c>
      <c r="D50" s="62">
        <f t="shared" si="11"/>
        <v>3.1402518649634272</v>
      </c>
      <c r="E50" s="131">
        <f t="shared" si="8"/>
        <v>0</v>
      </c>
      <c r="F50" s="132">
        <f t="shared" si="9"/>
        <v>0</v>
      </c>
      <c r="G50" s="63">
        <f t="shared" si="12"/>
        <v>0.42857628409909659</v>
      </c>
      <c r="H50" s="73">
        <f t="shared" si="4"/>
        <v>0.3925314831204289</v>
      </c>
      <c r="I50" s="64">
        <f t="shared" si="5"/>
        <v>0.42857628409909926</v>
      </c>
      <c r="J50" s="65">
        <f t="shared" si="6"/>
        <v>0</v>
      </c>
      <c r="K50" s="66">
        <f t="shared" si="7"/>
        <v>0</v>
      </c>
    </row>
    <row r="51" spans="1:11" x14ac:dyDescent="0.2">
      <c r="A51" s="75">
        <v>49</v>
      </c>
      <c r="B51" s="18">
        <f t="shared" si="10"/>
        <v>48.484999999999999</v>
      </c>
      <c r="C51" s="18">
        <f t="shared" si="1"/>
        <v>-0.12</v>
      </c>
      <c r="D51" s="62">
        <f t="shared" si="11"/>
        <v>3.168641694349247</v>
      </c>
      <c r="E51" s="131">
        <f t="shared" si="8"/>
        <v>0</v>
      </c>
      <c r="F51" s="132">
        <f t="shared" si="9"/>
        <v>0</v>
      </c>
      <c r="G51" s="63">
        <f t="shared" si="12"/>
        <v>0.45224157397941434</v>
      </c>
      <c r="H51" s="73">
        <f t="shared" si="4"/>
        <v>0.3960802117936561</v>
      </c>
      <c r="I51" s="64">
        <f t="shared" si="5"/>
        <v>0.45224157397941611</v>
      </c>
      <c r="J51" s="65">
        <f t="shared" si="6"/>
        <v>0</v>
      </c>
      <c r="K51" s="66">
        <f t="shared" si="7"/>
        <v>0</v>
      </c>
    </row>
    <row r="52" spans="1:11" x14ac:dyDescent="0.2">
      <c r="A52" s="75">
        <v>50</v>
      </c>
      <c r="B52" s="18">
        <f t="shared" si="10"/>
        <v>48.4925</v>
      </c>
      <c r="C52" s="18">
        <f>C53-0.06</f>
        <v>-0.06</v>
      </c>
      <c r="D52" s="62">
        <f t="shared" si="11"/>
        <v>3.1857986415648547</v>
      </c>
      <c r="E52" s="131">
        <f t="shared" si="8"/>
        <v>0</v>
      </c>
      <c r="F52" s="132">
        <f t="shared" si="9"/>
        <v>0</v>
      </c>
      <c r="G52" s="63">
        <f t="shared" si="12"/>
        <v>0.47607781734589227</v>
      </c>
      <c r="H52" s="73">
        <f>NORMDIST(C52,0,1,0)</f>
        <v>0.39822483019560695</v>
      </c>
      <c r="I52" s="64">
        <f>NORMSDIST(C52)</f>
        <v>0.47607781734589316</v>
      </c>
      <c r="J52" s="65">
        <f t="shared" si="6"/>
        <v>0</v>
      </c>
      <c r="K52" s="66">
        <f t="shared" si="7"/>
        <v>0</v>
      </c>
    </row>
    <row r="53" spans="1:11" x14ac:dyDescent="0.2">
      <c r="A53" s="75">
        <v>51</v>
      </c>
      <c r="B53" s="67">
        <f>Q2</f>
        <v>48.5</v>
      </c>
      <c r="C53" s="67">
        <f>(B53-$Q$2)/$Q$3</f>
        <v>0</v>
      </c>
      <c r="D53" s="68">
        <f t="shared" si="11"/>
        <v>3.1915382432114616</v>
      </c>
      <c r="E53" s="131">
        <f t="shared" si="8"/>
        <v>0</v>
      </c>
      <c r="F53" s="132">
        <f t="shared" si="9"/>
        <v>0</v>
      </c>
      <c r="G53" s="69">
        <f t="shared" si="12"/>
        <v>0.5</v>
      </c>
      <c r="H53" s="74">
        <f>NORMDIST(C53,0,1,0)</f>
        <v>0.3989422804014327</v>
      </c>
      <c r="I53" s="70">
        <f>NORMSDIST(C53)</f>
        <v>0.5</v>
      </c>
      <c r="J53" s="71">
        <f t="shared" si="6"/>
        <v>0</v>
      </c>
      <c r="K53" s="72">
        <f t="shared" si="7"/>
        <v>0</v>
      </c>
    </row>
    <row r="54" spans="1:11" x14ac:dyDescent="0.2">
      <c r="A54" s="75">
        <v>52</v>
      </c>
      <c r="B54" s="18">
        <f t="shared" ref="B54:B85" si="13">$Q$2+C54*$Q$3</f>
        <v>48.5075</v>
      </c>
      <c r="C54" s="18">
        <f>C53+0.06</f>
        <v>0.06</v>
      </c>
      <c r="D54" s="62">
        <f t="shared" si="11"/>
        <v>3.1857986415648547</v>
      </c>
      <c r="E54" s="131">
        <f t="shared" si="8"/>
        <v>0</v>
      </c>
      <c r="F54" s="132">
        <f t="shared" si="9"/>
        <v>0</v>
      </c>
      <c r="G54" s="63">
        <f t="shared" si="12"/>
        <v>0.52392218265410773</v>
      </c>
      <c r="H54" s="73">
        <f>NORMDIST(C54,0,1,0)</f>
        <v>0.39822483019560695</v>
      </c>
      <c r="I54" s="64">
        <f>NORMSDIST(C54)</f>
        <v>0.52392218265410684</v>
      </c>
      <c r="J54" s="65">
        <f t="shared" si="6"/>
        <v>0</v>
      </c>
      <c r="K54" s="66">
        <f t="shared" si="7"/>
        <v>0</v>
      </c>
    </row>
    <row r="55" spans="1:11" x14ac:dyDescent="0.2">
      <c r="A55" s="75">
        <v>53</v>
      </c>
      <c r="B55" s="18">
        <f t="shared" si="13"/>
        <v>48.515000000000001</v>
      </c>
      <c r="C55" s="18">
        <f t="shared" ref="C55:C103" si="14">C54+0.06</f>
        <v>0.12</v>
      </c>
      <c r="D55" s="62">
        <f t="shared" si="11"/>
        <v>3.168641694349247</v>
      </c>
      <c r="E55" s="131">
        <f t="shared" si="8"/>
        <v>0</v>
      </c>
      <c r="F55" s="132">
        <f t="shared" si="9"/>
        <v>0</v>
      </c>
      <c r="G55" s="63">
        <f t="shared" si="12"/>
        <v>0.54775842602058566</v>
      </c>
      <c r="H55" s="73">
        <f t="shared" ref="H55:H103" si="15">NORMDIST(C55,0,1,0)</f>
        <v>0.3960802117936561</v>
      </c>
      <c r="I55" s="64">
        <f t="shared" ref="I55:I103" si="16">NORMSDIST(C55)</f>
        <v>0.54775842602058389</v>
      </c>
      <c r="J55" s="65">
        <f t="shared" si="6"/>
        <v>0</v>
      </c>
      <c r="K55" s="66">
        <f t="shared" si="7"/>
        <v>0</v>
      </c>
    </row>
    <row r="56" spans="1:11" x14ac:dyDescent="0.2">
      <c r="A56" s="75">
        <v>54</v>
      </c>
      <c r="B56" s="18">
        <f t="shared" si="13"/>
        <v>48.522500000000001</v>
      </c>
      <c r="C56" s="18">
        <f t="shared" si="14"/>
        <v>0.18</v>
      </c>
      <c r="D56" s="62">
        <f t="shared" si="11"/>
        <v>3.1402518649634272</v>
      </c>
      <c r="E56" s="131">
        <f t="shared" si="8"/>
        <v>0</v>
      </c>
      <c r="F56" s="132">
        <f t="shared" si="9"/>
        <v>0</v>
      </c>
      <c r="G56" s="63">
        <f t="shared" si="12"/>
        <v>0.57142371590090346</v>
      </c>
      <c r="H56" s="73">
        <f t="shared" si="15"/>
        <v>0.3925314831204289</v>
      </c>
      <c r="I56" s="64">
        <f t="shared" si="16"/>
        <v>0.5714237159009008</v>
      </c>
      <c r="J56" s="65">
        <f t="shared" si="6"/>
        <v>0</v>
      </c>
      <c r="K56" s="66">
        <f t="shared" si="7"/>
        <v>0</v>
      </c>
    </row>
    <row r="57" spans="1:11" x14ac:dyDescent="0.2">
      <c r="A57" s="75">
        <v>55</v>
      </c>
      <c r="B57" s="18">
        <f t="shared" si="13"/>
        <v>48.53</v>
      </c>
      <c r="C57" s="18">
        <f t="shared" si="14"/>
        <v>0.24</v>
      </c>
      <c r="D57" s="62">
        <f t="shared" si="11"/>
        <v>3.1009329210001066</v>
      </c>
      <c r="E57" s="131">
        <f t="shared" si="8"/>
        <v>0</v>
      </c>
      <c r="F57" s="132">
        <f t="shared" si="9"/>
        <v>0</v>
      </c>
      <c r="G57" s="63">
        <f t="shared" si="12"/>
        <v>0.59483487169779936</v>
      </c>
      <c r="H57" s="73">
        <f t="shared" si="15"/>
        <v>0.38761661512501416</v>
      </c>
      <c r="I57" s="64">
        <f t="shared" si="16"/>
        <v>0.59483487169779581</v>
      </c>
      <c r="J57" s="65">
        <f t="shared" si="6"/>
        <v>0</v>
      </c>
      <c r="K57" s="66">
        <f t="shared" si="7"/>
        <v>0</v>
      </c>
    </row>
    <row r="58" spans="1:11" x14ac:dyDescent="0.2">
      <c r="A58" s="75">
        <v>56</v>
      </c>
      <c r="B58" s="18">
        <f t="shared" si="13"/>
        <v>48.537500000000001</v>
      </c>
      <c r="C58" s="18">
        <f t="shared" si="14"/>
        <v>0.3</v>
      </c>
      <c r="D58" s="62">
        <f t="shared" si="11"/>
        <v>3.0511025236841824</v>
      </c>
      <c r="E58" s="131">
        <f t="shared" si="8"/>
        <v>0</v>
      </c>
      <c r="F58" s="132">
        <f t="shared" si="9"/>
        <v>0</v>
      </c>
      <c r="G58" s="63">
        <f t="shared" si="12"/>
        <v>0.617911422188957</v>
      </c>
      <c r="H58" s="73">
        <f t="shared" si="15"/>
        <v>0.38138781546052414</v>
      </c>
      <c r="I58" s="64">
        <f t="shared" si="16"/>
        <v>0.61791142218895267</v>
      </c>
      <c r="J58" s="65">
        <f t="shared" si="6"/>
        <v>0</v>
      </c>
      <c r="K58" s="66">
        <f t="shared" si="7"/>
        <v>0</v>
      </c>
    </row>
    <row r="59" spans="1:11" x14ac:dyDescent="0.2">
      <c r="A59" s="75">
        <v>57</v>
      </c>
      <c r="B59" s="18">
        <f t="shared" si="13"/>
        <v>48.545000000000002</v>
      </c>
      <c r="C59" s="18">
        <f t="shared" si="14"/>
        <v>0.36</v>
      </c>
      <c r="D59" s="62">
        <f t="shared" si="11"/>
        <v>2.9912848429850123</v>
      </c>
      <c r="E59" s="131">
        <f t="shared" si="8"/>
        <v>0</v>
      </c>
      <c r="F59" s="132">
        <f t="shared" si="9"/>
        <v>0</v>
      </c>
      <c r="G59" s="63">
        <f t="shared" si="12"/>
        <v>0.6405764332179964</v>
      </c>
      <c r="H59" s="73">
        <f t="shared" si="15"/>
        <v>0.37391060537312842</v>
      </c>
      <c r="I59" s="64">
        <f t="shared" si="16"/>
        <v>0.64057643321799129</v>
      </c>
      <c r="J59" s="65">
        <f t="shared" si="6"/>
        <v>0</v>
      </c>
      <c r="K59" s="66">
        <f t="shared" si="7"/>
        <v>0</v>
      </c>
    </row>
    <row r="60" spans="1:11" x14ac:dyDescent="0.2">
      <c r="A60" s="75">
        <v>58</v>
      </c>
      <c r="B60" s="18">
        <f t="shared" si="13"/>
        <v>48.552500000000002</v>
      </c>
      <c r="C60" s="18">
        <f t="shared" si="14"/>
        <v>0.42</v>
      </c>
      <c r="D60" s="62">
        <f t="shared" si="11"/>
        <v>2.9221013809772116</v>
      </c>
      <c r="E60" s="131">
        <f t="shared" si="8"/>
        <v>0</v>
      </c>
      <c r="F60" s="132">
        <f t="shared" si="9"/>
        <v>0</v>
      </c>
      <c r="G60" s="63">
        <f t="shared" si="12"/>
        <v>0.66275727315175637</v>
      </c>
      <c r="H60" s="73">
        <f t="shared" si="15"/>
        <v>0.36526267262215389</v>
      </c>
      <c r="I60" s="64">
        <f t="shared" si="16"/>
        <v>0.66275727315175048</v>
      </c>
      <c r="J60" s="65">
        <f t="shared" si="6"/>
        <v>0</v>
      </c>
      <c r="K60" s="66">
        <f t="shared" si="7"/>
        <v>0</v>
      </c>
    </row>
    <row r="61" spans="1:11" x14ac:dyDescent="0.2">
      <c r="A61" s="75">
        <v>59</v>
      </c>
      <c r="B61" s="18">
        <f t="shared" si="13"/>
        <v>48.56</v>
      </c>
      <c r="C61" s="18">
        <f t="shared" si="14"/>
        <v>0.48</v>
      </c>
      <c r="D61" s="62">
        <f t="shared" si="11"/>
        <v>2.8442602280479519</v>
      </c>
      <c r="E61" s="131">
        <f t="shared" si="8"/>
        <v>0</v>
      </c>
      <c r="F61" s="132">
        <f t="shared" si="9"/>
        <v>0</v>
      </c>
      <c r="G61" s="63">
        <f t="shared" si="12"/>
        <v>0.68438630348378393</v>
      </c>
      <c r="H61" s="73">
        <f t="shared" si="15"/>
        <v>0.35553252850599709</v>
      </c>
      <c r="I61" s="64">
        <f t="shared" si="16"/>
        <v>0.68438630348377738</v>
      </c>
      <c r="J61" s="65">
        <f t="shared" si="6"/>
        <v>0</v>
      </c>
      <c r="K61" s="66">
        <f t="shared" si="7"/>
        <v>0</v>
      </c>
    </row>
    <row r="62" spans="1:11" x14ac:dyDescent="0.2">
      <c r="A62" s="75">
        <v>60</v>
      </c>
      <c r="B62" s="18">
        <f t="shared" si="13"/>
        <v>48.567500000000003</v>
      </c>
      <c r="C62" s="18">
        <f t="shared" si="14"/>
        <v>0.54</v>
      </c>
      <c r="D62" s="62">
        <f t="shared" si="11"/>
        <v>2.7585440115146365</v>
      </c>
      <c r="E62" s="131">
        <f t="shared" si="8"/>
        <v>0</v>
      </c>
      <c r="F62" s="132">
        <f t="shared" si="9"/>
        <v>0</v>
      </c>
      <c r="G62" s="63">
        <f t="shared" si="12"/>
        <v>0.705401483784309</v>
      </c>
      <c r="H62" s="73">
        <f t="shared" si="15"/>
        <v>0.34481800143933333</v>
      </c>
      <c r="I62" s="64">
        <f t="shared" si="16"/>
        <v>0.70540148378430201</v>
      </c>
      <c r="J62" s="65">
        <f t="shared" si="6"/>
        <v>0</v>
      </c>
      <c r="K62" s="66">
        <f t="shared" si="7"/>
        <v>0</v>
      </c>
    </row>
    <row r="63" spans="1:11" x14ac:dyDescent="0.2">
      <c r="A63" s="75">
        <v>61</v>
      </c>
      <c r="B63" s="18">
        <f t="shared" si="13"/>
        <v>48.575000000000003</v>
      </c>
      <c r="C63" s="18">
        <f t="shared" si="14"/>
        <v>0.60000000000000009</v>
      </c>
      <c r="D63" s="62">
        <f t="shared" si="11"/>
        <v>2.6657968231343605</v>
      </c>
      <c r="E63" s="131">
        <f t="shared" si="8"/>
        <v>0</v>
      </c>
      <c r="F63" s="132">
        <f t="shared" si="9"/>
        <v>0</v>
      </c>
      <c r="G63" s="63">
        <f t="shared" si="12"/>
        <v>0.725746882249934</v>
      </c>
      <c r="H63" s="73">
        <f t="shared" si="15"/>
        <v>0.33322460289179967</v>
      </c>
      <c r="I63" s="64">
        <f t="shared" si="16"/>
        <v>0.72574688224992645</v>
      </c>
      <c r="J63" s="65">
        <f t="shared" si="6"/>
        <v>0</v>
      </c>
      <c r="K63" s="66">
        <f t="shared" si="7"/>
        <v>0</v>
      </c>
    </row>
    <row r="64" spans="1:11" x14ac:dyDescent="0.2">
      <c r="A64" s="75">
        <v>62</v>
      </c>
      <c r="B64" s="18">
        <f t="shared" si="13"/>
        <v>48.582500000000003</v>
      </c>
      <c r="C64" s="18">
        <f t="shared" si="14"/>
        <v>0.66000000000000014</v>
      </c>
      <c r="D64" s="62">
        <f t="shared" si="11"/>
        <v>2.5669104301693375</v>
      </c>
      <c r="E64" s="131">
        <f t="shared" si="8"/>
        <v>0</v>
      </c>
      <c r="F64" s="132">
        <f t="shared" si="9"/>
        <v>0</v>
      </c>
      <c r="G64" s="63">
        <f t="shared" si="12"/>
        <v>0.74537308532867197</v>
      </c>
      <c r="H64" s="73">
        <f t="shared" si="15"/>
        <v>0.32086380377117246</v>
      </c>
      <c r="I64" s="64">
        <f t="shared" si="16"/>
        <v>0.74537308532866398</v>
      </c>
      <c r="J64" s="65">
        <f t="shared" si="6"/>
        <v>0</v>
      </c>
      <c r="K64" s="66">
        <f t="shared" si="7"/>
        <v>0</v>
      </c>
    </row>
    <row r="65" spans="1:11" x14ac:dyDescent="0.2">
      <c r="A65" s="75">
        <v>63</v>
      </c>
      <c r="B65" s="18">
        <f t="shared" si="13"/>
        <v>48.59</v>
      </c>
      <c r="C65" s="18">
        <f t="shared" si="14"/>
        <v>0.7200000000000002</v>
      </c>
      <c r="D65" s="62">
        <f t="shared" si="11"/>
        <v>2.4628100837587752</v>
      </c>
      <c r="E65" s="131">
        <f t="shared" si="8"/>
        <v>0</v>
      </c>
      <c r="F65" s="132">
        <f t="shared" si="9"/>
        <v>0</v>
      </c>
      <c r="G65" s="63">
        <f t="shared" si="12"/>
        <v>0.76423750222075726</v>
      </c>
      <c r="H65" s="73">
        <f t="shared" si="15"/>
        <v>0.30785126046985289</v>
      </c>
      <c r="I65" s="64">
        <f t="shared" si="16"/>
        <v>0.76423750222074893</v>
      </c>
      <c r="J65" s="65">
        <f t="shared" si="6"/>
        <v>0</v>
      </c>
      <c r="K65" s="66">
        <f t="shared" si="7"/>
        <v>0</v>
      </c>
    </row>
    <row r="66" spans="1:11" x14ac:dyDescent="0.2">
      <c r="A66" s="75">
        <v>64</v>
      </c>
      <c r="B66" s="18">
        <f t="shared" si="13"/>
        <v>48.597499999999997</v>
      </c>
      <c r="C66" s="18">
        <f t="shared" si="14"/>
        <v>0.78000000000000025</v>
      </c>
      <c r="D66" s="62">
        <f t="shared" si="11"/>
        <v>2.3544402383066516</v>
      </c>
      <c r="E66" s="131">
        <f t="shared" si="8"/>
        <v>0</v>
      </c>
      <c r="F66" s="132">
        <f t="shared" si="9"/>
        <v>0</v>
      </c>
      <c r="G66" s="63">
        <f t="shared" si="12"/>
        <v>0.78230456241425883</v>
      </c>
      <c r="H66" s="73">
        <f t="shared" si="15"/>
        <v>0.29430502978832507</v>
      </c>
      <c r="I66" s="64">
        <f t="shared" si="16"/>
        <v>0.78230456241426705</v>
      </c>
      <c r="J66" s="65">
        <f t="shared" si="6"/>
        <v>0</v>
      </c>
      <c r="K66" s="66">
        <f t="shared" si="7"/>
        <v>0</v>
      </c>
    </row>
    <row r="67" spans="1:11" x14ac:dyDescent="0.2">
      <c r="A67" s="75">
        <v>65</v>
      </c>
      <c r="B67" s="18">
        <f t="shared" si="13"/>
        <v>48.604999999999997</v>
      </c>
      <c r="C67" s="18">
        <f t="shared" si="14"/>
        <v>0.8400000000000003</v>
      </c>
      <c r="D67" s="62">
        <f t="shared" ref="D67:D103" si="17">NORMDIST(B67,$Q$2,$Q$3,FALSE)</f>
        <v>2.2427504867170116</v>
      </c>
      <c r="E67" s="131">
        <f t="shared" si="8"/>
        <v>0</v>
      </c>
      <c r="F67" s="132">
        <f t="shared" si="9"/>
        <v>0</v>
      </c>
      <c r="G67" s="63">
        <f t="shared" ref="G67:G103" si="18">NORMDIST(B67,$Q$2,$Q$3,TRUE)</f>
        <v>0.79954580673954334</v>
      </c>
      <c r="H67" s="73">
        <f t="shared" si="15"/>
        <v>0.28034381083962051</v>
      </c>
      <c r="I67" s="64">
        <f t="shared" si="16"/>
        <v>0.79954580673955045</v>
      </c>
      <c r="J67" s="65">
        <f t="shared" ref="J67:J103" si="19">IF($X$3&gt;=$C67,$H67,0)</f>
        <v>0</v>
      </c>
      <c r="K67" s="66">
        <f t="shared" ref="K67:K103" si="20">IF($AE$3&lt;=$C67,$H67,0)</f>
        <v>0</v>
      </c>
    </row>
    <row r="68" spans="1:11" x14ac:dyDescent="0.2">
      <c r="A68" s="75">
        <v>66</v>
      </c>
      <c r="B68" s="18">
        <f t="shared" si="13"/>
        <v>48.612499999999997</v>
      </c>
      <c r="C68" s="18">
        <f t="shared" si="14"/>
        <v>0.90000000000000036</v>
      </c>
      <c r="D68" s="62">
        <f t="shared" si="17"/>
        <v>2.1286819991900821</v>
      </c>
      <c r="E68" s="131">
        <f t="shared" ref="E68:E103" si="21">IF(B68&lt;=$AH$45,D68,0)</f>
        <v>0</v>
      </c>
      <c r="F68" s="132">
        <f t="shared" ref="F68:F103" si="22">IF(B68&gt;=$AH$47,D68,0)</f>
        <v>0</v>
      </c>
      <c r="G68" s="63">
        <f t="shared" si="18"/>
        <v>0.81593987465323448</v>
      </c>
      <c r="H68" s="73">
        <f t="shared" si="15"/>
        <v>0.26608524989875476</v>
      </c>
      <c r="I68" s="64">
        <f t="shared" si="16"/>
        <v>0.81593987465324058</v>
      </c>
      <c r="J68" s="65">
        <f t="shared" si="19"/>
        <v>0</v>
      </c>
      <c r="K68" s="66">
        <f t="shared" si="20"/>
        <v>0</v>
      </c>
    </row>
    <row r="69" spans="1:11" x14ac:dyDescent="0.2">
      <c r="A69" s="75">
        <v>67</v>
      </c>
      <c r="B69" s="18">
        <f t="shared" si="13"/>
        <v>48.62</v>
      </c>
      <c r="C69" s="18">
        <f t="shared" si="14"/>
        <v>0.96000000000000041</v>
      </c>
      <c r="D69" s="62">
        <f t="shared" si="17"/>
        <v>2.0131547287849765</v>
      </c>
      <c r="E69" s="131">
        <f t="shared" si="21"/>
        <v>0</v>
      </c>
      <c r="F69" s="132">
        <f t="shared" si="22"/>
        <v>0</v>
      </c>
      <c r="G69" s="63">
        <f t="shared" si="18"/>
        <v>0.83147239253315708</v>
      </c>
      <c r="H69" s="73">
        <f t="shared" si="15"/>
        <v>0.25164434109811701</v>
      </c>
      <c r="I69" s="64">
        <f t="shared" si="16"/>
        <v>0.8314723925331623</v>
      </c>
      <c r="J69" s="65">
        <f t="shared" si="19"/>
        <v>0</v>
      </c>
      <c r="K69" s="66">
        <f t="shared" si="20"/>
        <v>0</v>
      </c>
    </row>
    <row r="70" spans="1:11" x14ac:dyDescent="0.2">
      <c r="A70" s="75">
        <v>68</v>
      </c>
      <c r="B70" s="18">
        <f t="shared" si="13"/>
        <v>48.627499999999998</v>
      </c>
      <c r="C70" s="18">
        <f t="shared" si="14"/>
        <v>1.0200000000000005</v>
      </c>
      <c r="D70" s="62">
        <f t="shared" si="17"/>
        <v>1.8970556161550718</v>
      </c>
      <c r="E70" s="131">
        <f t="shared" si="21"/>
        <v>0</v>
      </c>
      <c r="F70" s="132">
        <f t="shared" si="22"/>
        <v>0</v>
      </c>
      <c r="G70" s="63">
        <f t="shared" si="18"/>
        <v>0.84613576962726089</v>
      </c>
      <c r="H70" s="73">
        <f t="shared" si="15"/>
        <v>0.23713195201937948</v>
      </c>
      <c r="I70" s="64">
        <f t="shared" si="16"/>
        <v>0.84613576962726522</v>
      </c>
      <c r="J70" s="65">
        <f t="shared" si="19"/>
        <v>0</v>
      </c>
      <c r="K70" s="66">
        <f t="shared" si="20"/>
        <v>0</v>
      </c>
    </row>
    <row r="71" spans="1:11" x14ac:dyDescent="0.2">
      <c r="A71" s="75">
        <v>69</v>
      </c>
      <c r="B71" s="18">
        <f t="shared" si="13"/>
        <v>48.634999999999998</v>
      </c>
      <c r="C71" s="18">
        <f t="shared" si="14"/>
        <v>1.0800000000000005</v>
      </c>
      <c r="D71" s="62">
        <f t="shared" si="17"/>
        <v>1.7812279900141197</v>
      </c>
      <c r="E71" s="131">
        <f t="shared" si="21"/>
        <v>0</v>
      </c>
      <c r="F71" s="132">
        <f t="shared" si="22"/>
        <v>0</v>
      </c>
      <c r="G71" s="63">
        <f t="shared" si="18"/>
        <v>0.8599289099112275</v>
      </c>
      <c r="H71" s="73">
        <f t="shared" si="15"/>
        <v>0.22265349875176099</v>
      </c>
      <c r="I71" s="64">
        <f t="shared" si="16"/>
        <v>0.85992890991123105</v>
      </c>
      <c r="J71" s="65">
        <f t="shared" si="19"/>
        <v>0</v>
      </c>
      <c r="K71" s="66">
        <f t="shared" si="20"/>
        <v>0</v>
      </c>
    </row>
    <row r="72" spans="1:11" x14ac:dyDescent="0.2">
      <c r="A72" s="75">
        <v>70</v>
      </c>
      <c r="B72" s="18">
        <f t="shared" si="13"/>
        <v>48.642499999999998</v>
      </c>
      <c r="C72" s="18">
        <f t="shared" si="14"/>
        <v>1.1400000000000006</v>
      </c>
      <c r="D72" s="62">
        <f t="shared" si="17"/>
        <v>1.6664623203768927</v>
      </c>
      <c r="E72" s="131">
        <f t="shared" si="21"/>
        <v>0</v>
      </c>
      <c r="F72" s="132">
        <f t="shared" si="22"/>
        <v>0</v>
      </c>
      <c r="G72" s="63">
        <f t="shared" si="18"/>
        <v>0.87285684943719888</v>
      </c>
      <c r="H72" s="73">
        <f t="shared" si="15"/>
        <v>0.20830779004710823</v>
      </c>
      <c r="I72" s="64">
        <f t="shared" si="16"/>
        <v>0.87285684943720188</v>
      </c>
      <c r="J72" s="65">
        <f t="shared" si="19"/>
        <v>0</v>
      </c>
      <c r="K72" s="66">
        <f t="shared" si="20"/>
        <v>0</v>
      </c>
    </row>
    <row r="73" spans="1:11" x14ac:dyDescent="0.2">
      <c r="A73" s="75">
        <v>71</v>
      </c>
      <c r="B73" s="18">
        <f t="shared" si="13"/>
        <v>48.65</v>
      </c>
      <c r="C73" s="18">
        <f t="shared" si="14"/>
        <v>1.2000000000000006</v>
      </c>
      <c r="D73" s="62">
        <f t="shared" si="17"/>
        <v>1.5534884398657247</v>
      </c>
      <c r="E73" s="131">
        <f t="shared" si="21"/>
        <v>0</v>
      </c>
      <c r="F73" s="132">
        <f t="shared" si="22"/>
        <v>0</v>
      </c>
      <c r="G73" s="63">
        <f t="shared" si="18"/>
        <v>0.88493032977828956</v>
      </c>
      <c r="H73" s="73">
        <f t="shared" si="15"/>
        <v>0.19418605498321281</v>
      </c>
      <c r="I73" s="64">
        <f t="shared" si="16"/>
        <v>0.88493032977829189</v>
      </c>
      <c r="J73" s="65">
        <f t="shared" si="19"/>
        <v>0</v>
      </c>
      <c r="K73" s="66">
        <f t="shared" si="20"/>
        <v>0</v>
      </c>
    </row>
    <row r="74" spans="1:11" x14ac:dyDescent="0.2">
      <c r="A74" s="75">
        <v>72</v>
      </c>
      <c r="B74" s="18">
        <f t="shared" si="13"/>
        <v>48.657499999999999</v>
      </c>
      <c r="C74" s="18">
        <f t="shared" si="14"/>
        <v>1.2600000000000007</v>
      </c>
      <c r="D74" s="62">
        <f t="shared" si="17"/>
        <v>1.4429693058166593</v>
      </c>
      <c r="E74" s="131">
        <f t="shared" si="21"/>
        <v>0</v>
      </c>
      <c r="F74" s="132">
        <f t="shared" si="22"/>
        <v>0</v>
      </c>
      <c r="G74" s="63">
        <f t="shared" si="18"/>
        <v>0.89616531887869799</v>
      </c>
      <c r="H74" s="73">
        <f t="shared" si="15"/>
        <v>0.18037116322708019</v>
      </c>
      <c r="I74" s="64">
        <f t="shared" si="16"/>
        <v>0.89616531887869977</v>
      </c>
      <c r="J74" s="65">
        <f t="shared" si="19"/>
        <v>0</v>
      </c>
      <c r="K74" s="66">
        <f t="shared" si="20"/>
        <v>0</v>
      </c>
    </row>
    <row r="75" spans="1:11" x14ac:dyDescent="0.2">
      <c r="A75" s="75">
        <v>73</v>
      </c>
      <c r="B75" s="18">
        <f t="shared" si="13"/>
        <v>48.664999999999999</v>
      </c>
      <c r="C75" s="18">
        <f t="shared" si="14"/>
        <v>1.3200000000000007</v>
      </c>
      <c r="D75" s="62">
        <f t="shared" si="17"/>
        <v>1.3354963339337227</v>
      </c>
      <c r="E75" s="131">
        <f t="shared" si="21"/>
        <v>0</v>
      </c>
      <c r="F75" s="132">
        <f t="shared" si="22"/>
        <v>0</v>
      </c>
      <c r="G75" s="63">
        <f t="shared" si="18"/>
        <v>0.9065824910065271</v>
      </c>
      <c r="H75" s="73">
        <f t="shared" si="15"/>
        <v>0.16693704174171367</v>
      </c>
      <c r="I75" s="64">
        <f t="shared" si="16"/>
        <v>0.90658249100652832</v>
      </c>
      <c r="J75" s="65">
        <f t="shared" si="19"/>
        <v>0</v>
      </c>
      <c r="K75" s="66">
        <f t="shared" si="20"/>
        <v>0</v>
      </c>
    </row>
    <row r="76" spans="1:11" x14ac:dyDescent="0.2">
      <c r="A76" s="75">
        <v>74</v>
      </c>
      <c r="B76" s="18">
        <f t="shared" si="13"/>
        <v>48.672499999999999</v>
      </c>
      <c r="C76" s="18">
        <f t="shared" si="14"/>
        <v>1.3800000000000008</v>
      </c>
      <c r="D76" s="62">
        <f t="shared" si="17"/>
        <v>1.2315862941010773</v>
      </c>
      <c r="E76" s="131">
        <f t="shared" si="21"/>
        <v>0</v>
      </c>
      <c r="F76" s="132">
        <f t="shared" si="22"/>
        <v>0</v>
      </c>
      <c r="G76" s="63">
        <f t="shared" si="18"/>
        <v>0.91620667758498509</v>
      </c>
      <c r="H76" s="73">
        <f t="shared" si="15"/>
        <v>0.15394828676263353</v>
      </c>
      <c r="I76" s="64">
        <f t="shared" si="16"/>
        <v>0.91620667758498586</v>
      </c>
      <c r="J76" s="65">
        <f t="shared" si="19"/>
        <v>0</v>
      </c>
      <c r="K76" s="66">
        <f t="shared" si="20"/>
        <v>0</v>
      </c>
    </row>
    <row r="77" spans="1:11" x14ac:dyDescent="0.2">
      <c r="A77" s="75">
        <v>75</v>
      </c>
      <c r="B77" s="18">
        <f t="shared" si="13"/>
        <v>48.68</v>
      </c>
      <c r="C77" s="18">
        <f t="shared" si="14"/>
        <v>1.4400000000000008</v>
      </c>
      <c r="D77" s="62">
        <f t="shared" si="17"/>
        <v>1.1316797217987138</v>
      </c>
      <c r="E77" s="131">
        <f t="shared" si="21"/>
        <v>0</v>
      </c>
      <c r="F77" s="132">
        <f t="shared" si="22"/>
        <v>0</v>
      </c>
      <c r="G77" s="63">
        <f t="shared" si="18"/>
        <v>0.92506630046567262</v>
      </c>
      <c r="H77" s="73">
        <f t="shared" si="15"/>
        <v>0.14145996522483861</v>
      </c>
      <c r="I77" s="64">
        <f t="shared" si="16"/>
        <v>0.92506630046567306</v>
      </c>
      <c r="J77" s="65">
        <f t="shared" si="19"/>
        <v>0</v>
      </c>
      <c r="K77" s="66">
        <f t="shared" si="20"/>
        <v>0</v>
      </c>
    </row>
    <row r="78" spans="1:11" x14ac:dyDescent="0.2">
      <c r="A78" s="75">
        <v>76</v>
      </c>
      <c r="B78" s="18">
        <f t="shared" si="13"/>
        <v>48.6875</v>
      </c>
      <c r="C78" s="18">
        <f t="shared" si="14"/>
        <v>1.5000000000000009</v>
      </c>
      <c r="D78" s="62">
        <f t="shared" si="17"/>
        <v>1.036140765327134</v>
      </c>
      <c r="E78" s="131">
        <f t="shared" si="21"/>
        <v>0</v>
      </c>
      <c r="F78" s="132">
        <f t="shared" si="22"/>
        <v>0</v>
      </c>
      <c r="G78" s="63">
        <f t="shared" si="18"/>
        <v>0.93319279873114191</v>
      </c>
      <c r="H78" s="73">
        <f t="shared" si="15"/>
        <v>0.12951759566589155</v>
      </c>
      <c r="I78" s="64">
        <f t="shared" si="16"/>
        <v>0.93319279873114214</v>
      </c>
      <c r="J78" s="65">
        <f t="shared" si="19"/>
        <v>0</v>
      </c>
      <c r="K78" s="66">
        <f t="shared" si="20"/>
        <v>0</v>
      </c>
    </row>
    <row r="79" spans="1:11" x14ac:dyDescent="0.2">
      <c r="A79" s="75">
        <v>77</v>
      </c>
      <c r="B79" s="18">
        <f t="shared" si="13"/>
        <v>48.695</v>
      </c>
      <c r="C79" s="18">
        <f t="shared" si="14"/>
        <v>1.5600000000000009</v>
      </c>
      <c r="D79" s="62">
        <f t="shared" si="17"/>
        <v>0.94525836047665479</v>
      </c>
      <c r="E79" s="131">
        <f t="shared" si="21"/>
        <v>0</v>
      </c>
      <c r="F79" s="132">
        <f t="shared" si="22"/>
        <v>0</v>
      </c>
      <c r="G79" s="63">
        <f t="shared" si="18"/>
        <v>0.94062005940520721</v>
      </c>
      <c r="H79" s="73">
        <f t="shared" si="15"/>
        <v>0.11815729505958211</v>
      </c>
      <c r="I79" s="64">
        <f t="shared" si="16"/>
        <v>0.9406200594052071</v>
      </c>
      <c r="J79" s="65">
        <f t="shared" si="19"/>
        <v>0</v>
      </c>
      <c r="K79" s="66">
        <f t="shared" si="20"/>
        <v>0</v>
      </c>
    </row>
    <row r="80" spans="1:11" x14ac:dyDescent="0.2">
      <c r="A80" s="75">
        <v>78</v>
      </c>
      <c r="B80" s="18">
        <f t="shared" si="13"/>
        <v>48.702500000000001</v>
      </c>
      <c r="C80" s="18">
        <f t="shared" si="14"/>
        <v>1.620000000000001</v>
      </c>
      <c r="D80" s="62">
        <f t="shared" si="17"/>
        <v>0.85924860090786426</v>
      </c>
      <c r="E80" s="131">
        <f t="shared" si="21"/>
        <v>0</v>
      </c>
      <c r="F80" s="132">
        <f t="shared" si="22"/>
        <v>0</v>
      </c>
      <c r="G80" s="63">
        <f t="shared" si="18"/>
        <v>0.9473838615457485</v>
      </c>
      <c r="H80" s="73">
        <f t="shared" si="15"/>
        <v>0.10740607511348366</v>
      </c>
      <c r="I80" s="64">
        <f t="shared" si="16"/>
        <v>0.94738386154574805</v>
      </c>
      <c r="J80" s="65">
        <f t="shared" si="19"/>
        <v>0</v>
      </c>
      <c r="K80" s="66">
        <f t="shared" si="20"/>
        <v>0</v>
      </c>
    </row>
    <row r="81" spans="1:11" x14ac:dyDescent="0.2">
      <c r="A81" s="75">
        <v>79</v>
      </c>
      <c r="B81" s="18">
        <f t="shared" si="13"/>
        <v>48.71</v>
      </c>
      <c r="C81" s="18">
        <f t="shared" si="14"/>
        <v>1.680000000000001</v>
      </c>
      <c r="D81" s="62">
        <f t="shared" si="17"/>
        <v>0.77825815465173098</v>
      </c>
      <c r="E81" s="131">
        <f t="shared" si="21"/>
        <v>0</v>
      </c>
      <c r="F81" s="132">
        <f t="shared" si="22"/>
        <v>0</v>
      </c>
      <c r="G81" s="63">
        <f t="shared" si="18"/>
        <v>0.95352134213628059</v>
      </c>
      <c r="H81" s="73">
        <f t="shared" si="15"/>
        <v>9.728226933146733E-2</v>
      </c>
      <c r="I81" s="64">
        <f t="shared" si="16"/>
        <v>0.95352134213628004</v>
      </c>
      <c r="J81" s="65">
        <f t="shared" si="19"/>
        <v>0</v>
      </c>
      <c r="K81" s="66">
        <f t="shared" si="20"/>
        <v>0</v>
      </c>
    </row>
    <row r="82" spans="1:11" x14ac:dyDescent="0.2">
      <c r="A82" s="75">
        <v>80</v>
      </c>
      <c r="B82" s="18">
        <f t="shared" si="13"/>
        <v>48.717500000000001</v>
      </c>
      <c r="C82" s="18">
        <f t="shared" si="14"/>
        <v>1.7400000000000011</v>
      </c>
      <c r="D82" s="62">
        <f t="shared" si="17"/>
        <v>0.70236856488723398</v>
      </c>
      <c r="E82" s="131">
        <f t="shared" si="21"/>
        <v>0</v>
      </c>
      <c r="F82" s="132">
        <f t="shared" si="22"/>
        <v>0</v>
      </c>
      <c r="G82" s="63">
        <f t="shared" si="18"/>
        <v>0.95907049102119346</v>
      </c>
      <c r="H82" s="73">
        <f t="shared" si="15"/>
        <v>8.7796070610905469E-2</v>
      </c>
      <c r="I82" s="64">
        <f t="shared" si="16"/>
        <v>0.95907049102119268</v>
      </c>
      <c r="J82" s="65">
        <f t="shared" si="19"/>
        <v>0</v>
      </c>
      <c r="K82" s="66">
        <f t="shared" si="20"/>
        <v>0</v>
      </c>
    </row>
    <row r="83" spans="1:11" x14ac:dyDescent="0.2">
      <c r="A83" s="75">
        <v>81</v>
      </c>
      <c r="B83" s="18">
        <f t="shared" si="13"/>
        <v>48.725000000000001</v>
      </c>
      <c r="C83" s="18">
        <f t="shared" si="14"/>
        <v>1.8000000000000012</v>
      </c>
      <c r="D83" s="62">
        <f t="shared" si="17"/>
        <v>0.63160126640714032</v>
      </c>
      <c r="E83" s="131">
        <f t="shared" si="21"/>
        <v>0</v>
      </c>
      <c r="F83" s="132">
        <f t="shared" si="22"/>
        <v>0</v>
      </c>
      <c r="G83" s="63">
        <f t="shared" si="18"/>
        <v>0.96406968088707512</v>
      </c>
      <c r="H83" s="73">
        <f t="shared" si="15"/>
        <v>7.8950158300893997E-2</v>
      </c>
      <c r="I83" s="64">
        <f t="shared" si="16"/>
        <v>0.96406968088707434</v>
      </c>
      <c r="J83" s="65">
        <f t="shared" si="19"/>
        <v>0</v>
      </c>
      <c r="K83" s="66">
        <f t="shared" si="20"/>
        <v>0</v>
      </c>
    </row>
    <row r="84" spans="1:11" x14ac:dyDescent="0.2">
      <c r="A84" s="75">
        <v>82</v>
      </c>
      <c r="B84" s="18">
        <f t="shared" si="13"/>
        <v>48.732500000000002</v>
      </c>
      <c r="C84" s="18">
        <f t="shared" si="14"/>
        <v>1.8600000000000012</v>
      </c>
      <c r="D84" s="62">
        <f t="shared" si="17"/>
        <v>0.56592314765585272</v>
      </c>
      <c r="E84" s="131">
        <f t="shared" si="21"/>
        <v>0</v>
      </c>
      <c r="F84" s="132">
        <f t="shared" si="22"/>
        <v>0</v>
      </c>
      <c r="G84" s="63">
        <f t="shared" si="18"/>
        <v>0.96855723701924823</v>
      </c>
      <c r="H84" s="73">
        <f t="shared" si="15"/>
        <v>7.0740393456983228E-2</v>
      </c>
      <c r="I84" s="64">
        <f t="shared" si="16"/>
        <v>0.96855723701924734</v>
      </c>
      <c r="J84" s="65">
        <f t="shared" si="19"/>
        <v>0</v>
      </c>
      <c r="K84" s="66">
        <f t="shared" si="20"/>
        <v>0</v>
      </c>
    </row>
    <row r="85" spans="1:11" x14ac:dyDescent="0.2">
      <c r="A85" s="75">
        <v>83</v>
      </c>
      <c r="B85" s="18">
        <f t="shared" si="13"/>
        <v>48.74</v>
      </c>
      <c r="C85" s="18">
        <f t="shared" si="14"/>
        <v>1.9200000000000013</v>
      </c>
      <c r="D85" s="62">
        <f t="shared" si="17"/>
        <v>0.5052524914815737</v>
      </c>
      <c r="E85" s="131">
        <f t="shared" si="21"/>
        <v>0</v>
      </c>
      <c r="F85" s="132">
        <f t="shared" si="22"/>
        <v>0</v>
      </c>
      <c r="G85" s="63">
        <f t="shared" si="18"/>
        <v>0.9725710502961642</v>
      </c>
      <c r="H85" s="73">
        <f t="shared" si="15"/>
        <v>6.3156561435198502E-2</v>
      </c>
      <c r="I85" s="64">
        <f t="shared" si="16"/>
        <v>0.97257105029616331</v>
      </c>
      <c r="J85" s="65">
        <f t="shared" si="19"/>
        <v>0</v>
      </c>
      <c r="K85" s="66">
        <f t="shared" si="20"/>
        <v>0</v>
      </c>
    </row>
    <row r="86" spans="1:11" x14ac:dyDescent="0.2">
      <c r="A86" s="75">
        <v>84</v>
      </c>
      <c r="B86" s="18">
        <f t="shared" ref="B86:B117" si="23">$Q$2+C86*$Q$3</f>
        <v>48.747500000000002</v>
      </c>
      <c r="C86" s="18">
        <f t="shared" si="14"/>
        <v>1.9800000000000013</v>
      </c>
      <c r="D86" s="62">
        <f t="shared" si="17"/>
        <v>0.44946513523092818</v>
      </c>
      <c r="E86" s="131">
        <f t="shared" si="21"/>
        <v>0</v>
      </c>
      <c r="F86" s="132">
        <f t="shared" si="22"/>
        <v>0.44946513523092818</v>
      </c>
      <c r="G86" s="63">
        <f t="shared" si="18"/>
        <v>0.97614823565849251</v>
      </c>
      <c r="H86" s="73">
        <f t="shared" si="15"/>
        <v>5.6183141903867896E-2</v>
      </c>
      <c r="I86" s="64">
        <f t="shared" si="16"/>
        <v>0.97614823565849151</v>
      </c>
      <c r="J86" s="65">
        <f t="shared" si="19"/>
        <v>0</v>
      </c>
      <c r="K86" s="66">
        <f t="shared" si="20"/>
        <v>5.6183141903867896E-2</v>
      </c>
    </row>
    <row r="87" spans="1:11" x14ac:dyDescent="0.2">
      <c r="A87" s="75">
        <v>85</v>
      </c>
      <c r="B87" s="18">
        <f t="shared" si="23"/>
        <v>48.755000000000003</v>
      </c>
      <c r="C87" s="18">
        <f t="shared" si="14"/>
        <v>2.0400000000000014</v>
      </c>
      <c r="D87" s="62">
        <f t="shared" si="17"/>
        <v>0.39840070188054955</v>
      </c>
      <c r="E87" s="131">
        <f t="shared" si="21"/>
        <v>0</v>
      </c>
      <c r="F87" s="132">
        <f t="shared" si="22"/>
        <v>0.39840070188054955</v>
      </c>
      <c r="G87" s="63">
        <f t="shared" si="18"/>
        <v>0.97932483713393093</v>
      </c>
      <c r="H87" s="73">
        <f t="shared" si="15"/>
        <v>4.9800087735070636E-2</v>
      </c>
      <c r="I87" s="64">
        <f t="shared" si="16"/>
        <v>0.97932483713393004</v>
      </c>
      <c r="J87" s="65">
        <f t="shared" si="19"/>
        <v>0</v>
      </c>
      <c r="K87" s="66">
        <f t="shared" si="20"/>
        <v>4.9800087735070636E-2</v>
      </c>
    </row>
    <row r="88" spans="1:11" x14ac:dyDescent="0.2">
      <c r="A88" s="75">
        <v>86</v>
      </c>
      <c r="B88" s="18">
        <f t="shared" si="23"/>
        <v>48.762500000000003</v>
      </c>
      <c r="C88" s="18">
        <f t="shared" si="14"/>
        <v>2.1000000000000014</v>
      </c>
      <c r="D88" s="62">
        <f t="shared" si="17"/>
        <v>0.35186876784340082</v>
      </c>
      <c r="E88" s="131">
        <f t="shared" si="21"/>
        <v>0</v>
      </c>
      <c r="F88" s="132">
        <f t="shared" si="22"/>
        <v>0.35186876784340082</v>
      </c>
      <c r="G88" s="63">
        <f t="shared" si="18"/>
        <v>0.98213557943718444</v>
      </c>
      <c r="H88" s="73">
        <f t="shared" si="15"/>
        <v>4.3983595980427052E-2</v>
      </c>
      <c r="I88" s="64">
        <f t="shared" si="16"/>
        <v>0.98213557943718355</v>
      </c>
      <c r="J88" s="65">
        <f t="shared" si="19"/>
        <v>0</v>
      </c>
      <c r="K88" s="66">
        <f t="shared" si="20"/>
        <v>4.3983595980427052E-2</v>
      </c>
    </row>
    <row r="89" spans="1:11" x14ac:dyDescent="0.2">
      <c r="A89" s="75">
        <v>87</v>
      </c>
      <c r="B89" s="18">
        <f t="shared" si="23"/>
        <v>48.77</v>
      </c>
      <c r="C89" s="18">
        <f t="shared" si="14"/>
        <v>2.1600000000000015</v>
      </c>
      <c r="D89" s="62">
        <f t="shared" si="17"/>
        <v>0.30965484917962827</v>
      </c>
      <c r="E89" s="131">
        <f t="shared" si="21"/>
        <v>0</v>
      </c>
      <c r="F89" s="132">
        <f t="shared" si="22"/>
        <v>0.30965484917962827</v>
      </c>
      <c r="G89" s="63">
        <f t="shared" si="18"/>
        <v>0.98461366521607552</v>
      </c>
      <c r="H89" s="73">
        <f t="shared" si="15"/>
        <v>3.870685614745549E-2</v>
      </c>
      <c r="I89" s="64">
        <f t="shared" si="16"/>
        <v>0.98461366521607463</v>
      </c>
      <c r="J89" s="65">
        <f t="shared" si="19"/>
        <v>0</v>
      </c>
      <c r="K89" s="66">
        <f t="shared" si="20"/>
        <v>3.870685614745549E-2</v>
      </c>
    </row>
    <row r="90" spans="1:11" x14ac:dyDescent="0.2">
      <c r="A90" s="75">
        <v>88</v>
      </c>
      <c r="B90" s="18">
        <f t="shared" si="23"/>
        <v>48.777500000000003</v>
      </c>
      <c r="C90" s="18">
        <f t="shared" si="14"/>
        <v>2.2200000000000015</v>
      </c>
      <c r="D90" s="62">
        <f t="shared" si="17"/>
        <v>0.27152610545957706</v>
      </c>
      <c r="E90" s="131">
        <f t="shared" si="21"/>
        <v>0</v>
      </c>
      <c r="F90" s="132">
        <f t="shared" si="22"/>
        <v>0.27152610545957706</v>
      </c>
      <c r="G90" s="63">
        <f t="shared" si="18"/>
        <v>0.98679061619274466</v>
      </c>
      <c r="H90" s="73">
        <f t="shared" si="15"/>
        <v>3.3940763182449075E-2</v>
      </c>
      <c r="I90" s="64">
        <f t="shared" si="16"/>
        <v>0.98679061619274377</v>
      </c>
      <c r="J90" s="65">
        <f t="shared" si="19"/>
        <v>0</v>
      </c>
      <c r="K90" s="66">
        <f t="shared" si="20"/>
        <v>3.3940763182449075E-2</v>
      </c>
    </row>
    <row r="91" spans="1:11" x14ac:dyDescent="0.2">
      <c r="A91" s="75">
        <v>89</v>
      </c>
      <c r="B91" s="18">
        <f t="shared" si="23"/>
        <v>48.785000000000004</v>
      </c>
      <c r="C91" s="18">
        <f t="shared" si="14"/>
        <v>2.2800000000000016</v>
      </c>
      <c r="D91" s="62">
        <f t="shared" si="17"/>
        <v>0.23723667877871424</v>
      </c>
      <c r="E91" s="131">
        <f t="shared" si="21"/>
        <v>0</v>
      </c>
      <c r="F91" s="132">
        <f t="shared" si="22"/>
        <v>0.23723667877871424</v>
      </c>
      <c r="G91" s="63">
        <f t="shared" si="18"/>
        <v>0.98869615576144809</v>
      </c>
      <c r="H91" s="73">
        <f t="shared" si="15"/>
        <v>2.965458484734116E-2</v>
      </c>
      <c r="I91" s="64">
        <f t="shared" si="16"/>
        <v>0.9886961557614472</v>
      </c>
      <c r="J91" s="65">
        <f t="shared" si="19"/>
        <v>0</v>
      </c>
      <c r="K91" s="66">
        <f t="shared" si="20"/>
        <v>2.965458484734116E-2</v>
      </c>
    </row>
    <row r="92" spans="1:11" x14ac:dyDescent="0.2">
      <c r="A92" s="75">
        <v>90</v>
      </c>
      <c r="B92" s="18">
        <f t="shared" si="23"/>
        <v>48.792499999999997</v>
      </c>
      <c r="C92" s="18">
        <f t="shared" si="14"/>
        <v>2.3400000000000016</v>
      </c>
      <c r="D92" s="62">
        <f t="shared" si="17"/>
        <v>0.20653260377271357</v>
      </c>
      <c r="E92" s="131">
        <f t="shared" si="21"/>
        <v>0</v>
      </c>
      <c r="F92" s="132">
        <f t="shared" si="22"/>
        <v>0.20653260377271357</v>
      </c>
      <c r="G92" s="63">
        <f t="shared" si="18"/>
        <v>0.99035813005464102</v>
      </c>
      <c r="H92" s="73">
        <f t="shared" si="15"/>
        <v>2.5816575471587579E-2</v>
      </c>
      <c r="I92" s="64">
        <f t="shared" si="16"/>
        <v>0.99035813005464168</v>
      </c>
      <c r="J92" s="65">
        <f t="shared" si="19"/>
        <v>0</v>
      </c>
      <c r="K92" s="66">
        <f t="shared" si="20"/>
        <v>2.5816575471587579E-2</v>
      </c>
    </row>
    <row r="93" spans="1:11" x14ac:dyDescent="0.2">
      <c r="A93" s="75">
        <v>91</v>
      </c>
      <c r="B93" s="18">
        <f t="shared" si="23"/>
        <v>48.8</v>
      </c>
      <c r="C93" s="18">
        <f t="shared" si="14"/>
        <v>2.4000000000000017</v>
      </c>
      <c r="D93" s="62">
        <f t="shared" si="17"/>
        <v>0.17915624235875299</v>
      </c>
      <c r="E93" s="131">
        <f t="shared" si="21"/>
        <v>0</v>
      </c>
      <c r="F93" s="132">
        <f t="shared" si="22"/>
        <v>0.17915624235875299</v>
      </c>
      <c r="G93" s="63">
        <f t="shared" si="18"/>
        <v>0.9918024640754034</v>
      </c>
      <c r="H93" s="73">
        <f t="shared" si="15"/>
        <v>2.2394530294842813E-2</v>
      </c>
      <c r="I93" s="64">
        <f t="shared" si="16"/>
        <v>0.99180246407540396</v>
      </c>
      <c r="J93" s="65">
        <f t="shared" si="19"/>
        <v>0</v>
      </c>
      <c r="K93" s="66">
        <f t="shared" si="20"/>
        <v>2.2394530294842813E-2</v>
      </c>
    </row>
    <row r="94" spans="1:11" x14ac:dyDescent="0.2">
      <c r="A94" s="75">
        <v>92</v>
      </c>
      <c r="B94" s="18">
        <f t="shared" si="23"/>
        <v>48.807499999999997</v>
      </c>
      <c r="C94" s="18">
        <f t="shared" si="14"/>
        <v>2.4600000000000017</v>
      </c>
      <c r="D94" s="62">
        <f t="shared" si="17"/>
        <v>0.15485021385390346</v>
      </c>
      <c r="E94" s="131">
        <f t="shared" si="21"/>
        <v>0</v>
      </c>
      <c r="F94" s="132">
        <f t="shared" si="22"/>
        <v>0.15485021385390346</v>
      </c>
      <c r="G94" s="63">
        <f t="shared" si="18"/>
        <v>0.99305314921137533</v>
      </c>
      <c r="H94" s="73">
        <f t="shared" si="15"/>
        <v>1.9356276731736878E-2</v>
      </c>
      <c r="I94" s="64">
        <f t="shared" si="16"/>
        <v>0.99305314921137566</v>
      </c>
      <c r="J94" s="65">
        <f t="shared" si="19"/>
        <v>0</v>
      </c>
      <c r="K94" s="66">
        <f t="shared" si="20"/>
        <v>1.9356276731736878E-2</v>
      </c>
    </row>
    <row r="95" spans="1:11" x14ac:dyDescent="0.2">
      <c r="A95" s="75">
        <v>93</v>
      </c>
      <c r="B95" s="18">
        <f t="shared" si="23"/>
        <v>48.814999999999998</v>
      </c>
      <c r="C95" s="18">
        <f t="shared" si="14"/>
        <v>2.5200000000000018</v>
      </c>
      <c r="D95" s="62">
        <f t="shared" si="17"/>
        <v>0.13336080669905462</v>
      </c>
      <c r="E95" s="131">
        <f t="shared" si="21"/>
        <v>0</v>
      </c>
      <c r="F95" s="132">
        <f t="shared" si="22"/>
        <v>0.13336080669905462</v>
      </c>
      <c r="G95" s="63">
        <f t="shared" si="18"/>
        <v>0.99413225828466711</v>
      </c>
      <c r="H95" s="73">
        <f t="shared" si="15"/>
        <v>1.6670100837380984E-2</v>
      </c>
      <c r="I95" s="64">
        <f t="shared" si="16"/>
        <v>0.99413225828466745</v>
      </c>
      <c r="J95" s="65">
        <f t="shared" si="19"/>
        <v>0</v>
      </c>
      <c r="K95" s="66">
        <f t="shared" si="20"/>
        <v>1.6670100837380984E-2</v>
      </c>
    </row>
    <row r="96" spans="1:11" x14ac:dyDescent="0.2">
      <c r="A96" s="75">
        <v>94</v>
      </c>
      <c r="B96" s="18">
        <f t="shared" si="23"/>
        <v>48.822499999999998</v>
      </c>
      <c r="C96" s="18">
        <f t="shared" si="14"/>
        <v>2.5800000000000018</v>
      </c>
      <c r="D96" s="62">
        <f t="shared" si="17"/>
        <v>0.11444087195320224</v>
      </c>
      <c r="E96" s="131">
        <f t="shared" si="21"/>
        <v>0</v>
      </c>
      <c r="F96" s="132">
        <f t="shared" si="22"/>
        <v>0.11444087195320224</v>
      </c>
      <c r="G96" s="63">
        <f t="shared" si="18"/>
        <v>0.99505998424222908</v>
      </c>
      <c r="H96" s="73">
        <f t="shared" si="15"/>
        <v>1.4305108994149626E-2</v>
      </c>
      <c r="I96" s="64">
        <f t="shared" si="16"/>
        <v>0.99505998424222941</v>
      </c>
      <c r="J96" s="65">
        <f t="shared" si="19"/>
        <v>0</v>
      </c>
      <c r="K96" s="66">
        <f t="shared" si="20"/>
        <v>1.4305108994149626E-2</v>
      </c>
    </row>
    <row r="97" spans="1:11" x14ac:dyDescent="0.2">
      <c r="A97" s="75">
        <v>95</v>
      </c>
      <c r="B97" s="18">
        <f t="shared" si="23"/>
        <v>48.83</v>
      </c>
      <c r="C97" s="18">
        <f t="shared" si="14"/>
        <v>2.6400000000000019</v>
      </c>
      <c r="D97" s="62">
        <f t="shared" si="17"/>
        <v>9.7852210810227339E-2</v>
      </c>
      <c r="E97" s="131">
        <f t="shared" si="21"/>
        <v>0</v>
      </c>
      <c r="F97" s="132">
        <f t="shared" si="22"/>
        <v>9.7852210810227339E-2</v>
      </c>
      <c r="G97" s="63">
        <f t="shared" si="18"/>
        <v>0.99585469863896381</v>
      </c>
      <c r="H97" s="73">
        <f t="shared" si="15"/>
        <v>1.2231526351277911E-2</v>
      </c>
      <c r="I97" s="64">
        <f t="shared" si="16"/>
        <v>0.99585469863896403</v>
      </c>
      <c r="J97" s="65">
        <f t="shared" si="19"/>
        <v>0</v>
      </c>
      <c r="K97" s="66">
        <f t="shared" si="20"/>
        <v>1.2231526351277911E-2</v>
      </c>
    </row>
    <row r="98" spans="1:11" x14ac:dyDescent="0.2">
      <c r="A98" s="75">
        <v>96</v>
      </c>
      <c r="B98" s="18">
        <f t="shared" si="23"/>
        <v>48.837499999999999</v>
      </c>
      <c r="C98" s="18">
        <f t="shared" si="14"/>
        <v>2.700000000000002</v>
      </c>
      <c r="D98" s="62">
        <f t="shared" si="17"/>
        <v>8.3367478515383314E-2</v>
      </c>
      <c r="E98" s="131">
        <f t="shared" si="21"/>
        <v>0</v>
      </c>
      <c r="F98" s="132">
        <f t="shared" si="22"/>
        <v>8.3367478515383314E-2</v>
      </c>
      <c r="G98" s="63">
        <f t="shared" si="18"/>
        <v>0.99653302619695916</v>
      </c>
      <c r="H98" s="73">
        <f t="shared" si="15"/>
        <v>1.042093481442254E-2</v>
      </c>
      <c r="I98" s="64">
        <f t="shared" si="16"/>
        <v>0.99653302619695938</v>
      </c>
      <c r="J98" s="65">
        <f t="shared" si="19"/>
        <v>0</v>
      </c>
      <c r="K98" s="66">
        <f t="shared" si="20"/>
        <v>1.042093481442254E-2</v>
      </c>
    </row>
    <row r="99" spans="1:11" x14ac:dyDescent="0.2">
      <c r="A99" s="75">
        <v>97</v>
      </c>
      <c r="B99" s="18">
        <f t="shared" si="23"/>
        <v>48.844999999999999</v>
      </c>
      <c r="C99" s="18">
        <f t="shared" si="14"/>
        <v>2.760000000000002</v>
      </c>
      <c r="D99" s="62">
        <f t="shared" si="17"/>
        <v>7.0771635185899587E-2</v>
      </c>
      <c r="E99" s="131">
        <f t="shared" si="21"/>
        <v>0</v>
      </c>
      <c r="F99" s="132">
        <f t="shared" si="22"/>
        <v>7.0771635185899587E-2</v>
      </c>
      <c r="G99" s="63">
        <f t="shared" si="18"/>
        <v>0.99710993192377373</v>
      </c>
      <c r="H99" s="73">
        <f t="shared" si="15"/>
        <v>8.846454398237176E-3</v>
      </c>
      <c r="I99" s="64">
        <f t="shared" si="16"/>
        <v>0.99710993192377384</v>
      </c>
      <c r="J99" s="65">
        <f t="shared" si="19"/>
        <v>0</v>
      </c>
      <c r="K99" s="66">
        <f t="shared" si="20"/>
        <v>8.846454398237176E-3</v>
      </c>
    </row>
    <row r="100" spans="1:11" x14ac:dyDescent="0.2">
      <c r="A100" s="75">
        <v>98</v>
      </c>
      <c r="B100" s="18">
        <f t="shared" si="23"/>
        <v>48.852499999999999</v>
      </c>
      <c r="C100" s="18">
        <f t="shared" si="14"/>
        <v>2.8200000000000021</v>
      </c>
      <c r="D100" s="62">
        <f t="shared" si="17"/>
        <v>5.9862980206245628E-2</v>
      </c>
      <c r="E100" s="131">
        <f t="shared" si="21"/>
        <v>0</v>
      </c>
      <c r="F100" s="132">
        <f t="shared" si="22"/>
        <v>5.9862980206245628E-2</v>
      </c>
      <c r="G100" s="63">
        <f t="shared" si="18"/>
        <v>0.9975988175258107</v>
      </c>
      <c r="H100" s="73">
        <f t="shared" si="15"/>
        <v>7.482872525780517E-3</v>
      </c>
      <c r="I100" s="64">
        <f t="shared" si="16"/>
        <v>0.99759881752581081</v>
      </c>
      <c r="J100" s="65">
        <f t="shared" si="19"/>
        <v>0</v>
      </c>
      <c r="K100" s="66">
        <f t="shared" si="20"/>
        <v>7.482872525780517E-3</v>
      </c>
    </row>
    <row r="101" spans="1:11" x14ac:dyDescent="0.2">
      <c r="A101" s="75">
        <v>99</v>
      </c>
      <c r="B101" s="18">
        <f t="shared" si="23"/>
        <v>48.86</v>
      </c>
      <c r="C101" s="18">
        <f t="shared" si="14"/>
        <v>2.8800000000000021</v>
      </c>
      <c r="D101" s="62">
        <f t="shared" si="17"/>
        <v>5.0453811170128052E-2</v>
      </c>
      <c r="E101" s="131">
        <f t="shared" si="21"/>
        <v>0</v>
      </c>
      <c r="F101" s="132">
        <f t="shared" si="22"/>
        <v>5.0453811170128052E-2</v>
      </c>
      <c r="G101" s="63">
        <f t="shared" si="18"/>
        <v>0.99801162414510569</v>
      </c>
      <c r="H101" s="73">
        <f t="shared" si="15"/>
        <v>6.3067263962658885E-3</v>
      </c>
      <c r="I101" s="64">
        <f t="shared" si="16"/>
        <v>0.99801162414510569</v>
      </c>
      <c r="J101" s="65">
        <f t="shared" si="19"/>
        <v>0</v>
      </c>
      <c r="K101" s="66">
        <f t="shared" si="20"/>
        <v>6.3067263962658885E-3</v>
      </c>
    </row>
    <row r="102" spans="1:11" x14ac:dyDescent="0.2">
      <c r="A102" s="75">
        <v>100</v>
      </c>
      <c r="B102" s="18">
        <f t="shared" si="23"/>
        <v>48.8675</v>
      </c>
      <c r="C102" s="18">
        <f t="shared" si="14"/>
        <v>2.9400000000000022</v>
      </c>
      <c r="D102" s="62">
        <f t="shared" si="17"/>
        <v>4.2370750922488425E-2</v>
      </c>
      <c r="E102" s="131">
        <f t="shared" si="21"/>
        <v>0</v>
      </c>
      <c r="F102" s="132">
        <f t="shared" si="22"/>
        <v>4.2370750922488425E-2</v>
      </c>
      <c r="G102" s="63">
        <f t="shared" si="18"/>
        <v>0.99835893876584303</v>
      </c>
      <c r="H102" s="73">
        <f t="shared" si="15"/>
        <v>5.2963438653109828E-3</v>
      </c>
      <c r="I102" s="64">
        <f t="shared" si="16"/>
        <v>0.99835893876584303</v>
      </c>
      <c r="J102" s="65">
        <f t="shared" si="19"/>
        <v>0</v>
      </c>
      <c r="K102" s="66">
        <f t="shared" si="20"/>
        <v>5.2963438653109828E-3</v>
      </c>
    </row>
    <row r="103" spans="1:11" x14ac:dyDescent="0.2">
      <c r="A103" s="75">
        <v>101</v>
      </c>
      <c r="B103" s="18">
        <f t="shared" si="23"/>
        <v>48.875</v>
      </c>
      <c r="C103" s="18">
        <f t="shared" si="14"/>
        <v>3.0000000000000022</v>
      </c>
      <c r="D103" s="62">
        <f t="shared" si="17"/>
        <v>3.545478729550406E-2</v>
      </c>
      <c r="E103" s="131">
        <f t="shared" si="21"/>
        <v>0</v>
      </c>
      <c r="F103" s="132">
        <f t="shared" si="22"/>
        <v>3.545478729550406E-2</v>
      </c>
      <c r="G103" s="63">
        <f t="shared" si="18"/>
        <v>0.9986501019683699</v>
      </c>
      <c r="H103" s="73">
        <f t="shared" si="15"/>
        <v>4.4318484119379763E-3</v>
      </c>
      <c r="I103" s="64">
        <f t="shared" si="16"/>
        <v>0.9986501019683699</v>
      </c>
      <c r="J103" s="65">
        <f t="shared" si="19"/>
        <v>0</v>
      </c>
      <c r="K103" s="66">
        <f t="shared" si="20"/>
        <v>4.4318484119379763E-3</v>
      </c>
    </row>
    <row r="105" spans="1:11" x14ac:dyDescent="0.2">
      <c r="A105" s="21" t="s">
        <v>18</v>
      </c>
    </row>
    <row r="106" spans="1:11" x14ac:dyDescent="0.2">
      <c r="A106" s="21" t="s">
        <v>24</v>
      </c>
    </row>
    <row r="107" spans="1:11" x14ac:dyDescent="0.2">
      <c r="A107" s="21" t="s">
        <v>19</v>
      </c>
    </row>
    <row r="108" spans="1:11" x14ac:dyDescent="0.2">
      <c r="A108" s="21" t="s">
        <v>20</v>
      </c>
    </row>
    <row r="109" spans="1:11" x14ac:dyDescent="0.2">
      <c r="A109" s="21" t="s">
        <v>21</v>
      </c>
    </row>
    <row r="110" spans="1:11" x14ac:dyDescent="0.2">
      <c r="A110" s="21" t="s">
        <v>22</v>
      </c>
    </row>
    <row r="111" spans="1:11" x14ac:dyDescent="0.2">
      <c r="A111" s="46" t="s">
        <v>23</v>
      </c>
    </row>
  </sheetData>
  <hyperlinks>
    <hyperlink ref="A111" r:id="rId1"/>
  </hyperlinks>
  <pageMargins left="0.51181102362204722" right="0.62992125984251968" top="0.55118110236220474" bottom="0.78740157480314965" header="0.51181102362204722" footer="0.39370078740157483"/>
  <pageSetup paperSize="9" scale="67" fitToHeight="0" orientation="landscape" horizontalDpi="300" verticalDpi="300" r:id="rId2"/>
  <headerFooter alignWithMargins="0">
    <oddFooter>&amp;LP. Schmidt: &amp;F; &amp;A&amp;CSeite &amp;P&amp;R&amp;D;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Normalverteilung</vt:lpstr>
      <vt:lpstr>Normalverteilung (BocksBeispie)</vt:lpstr>
      <vt:lpstr>Konfidenzintervall MW</vt:lpstr>
    </vt:vector>
  </TitlesOfParts>
  <Company>Volkswirtschaftslehre und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</dc:creator>
  <cp:lastModifiedBy>Peter Schmidt</cp:lastModifiedBy>
  <cp:lastPrinted>2020-12-28T19:05:49Z</cp:lastPrinted>
  <dcterms:created xsi:type="dcterms:W3CDTF">1998-11-23T06:54:04Z</dcterms:created>
  <dcterms:modified xsi:type="dcterms:W3CDTF">2021-01-02T11:46:55Z</dcterms:modified>
</cp:coreProperties>
</file>