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Daten\Dropbox\StatistikschritteFEEDBACK\Lösungen\"/>
    </mc:Choice>
  </mc:AlternateContent>
  <bookViews>
    <workbookView xWindow="-105" yWindow="-105" windowWidth="23250" windowHeight="12570"/>
  </bookViews>
  <sheets>
    <sheet name="LS_G" sheetId="15" r:id="rId1"/>
    <sheet name="Ü 3-6" sheetId="5" r:id="rId2"/>
    <sheet name="Ü 3-7" sheetId="16" r:id="rId3"/>
    <sheet name="Ü 3-8" sheetId="6" r:id="rId4"/>
    <sheet name="Ü 3-9" sheetId="7" r:id="rId5"/>
    <sheet name="Ü 3-10" sheetId="8" r:id="rId6"/>
    <sheet name="M 3-11 - M 3-19" sheetId="10" r:id="rId7"/>
    <sheet name="Ü 3-20" sheetId="11" r:id="rId8"/>
    <sheet name="Ü 3-21" sheetId="12" r:id="rId9"/>
    <sheet name="Ü 3-22" sheetId="13" r:id="rId10"/>
    <sheet name="M 3-23 - Ü 3-28" sheetId="14" r:id="rId11"/>
  </sheets>
  <definedNames>
    <definedName name="_xlnm.Print_Area" localSheetId="10">'M 3-23 - Ü 3-28'!$A$1:$H$15</definedName>
  </definedName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6" l="1"/>
  <c r="G17" i="16"/>
  <c r="G16" i="16"/>
  <c r="G15" i="16"/>
  <c r="G14" i="16"/>
  <c r="G13" i="16"/>
  <c r="G12" i="16"/>
  <c r="G11" i="16"/>
  <c r="G10" i="16"/>
  <c r="G9" i="16"/>
  <c r="G8" i="16"/>
  <c r="G16" i="13" l="1"/>
  <c r="C16" i="13"/>
  <c r="F12" i="13"/>
  <c r="G12" i="13" s="1"/>
  <c r="C15" i="13"/>
  <c r="D10" i="13"/>
  <c r="J13" i="13"/>
  <c r="C13" i="13"/>
  <c r="B13" i="13"/>
  <c r="J12" i="13"/>
  <c r="I12" i="13"/>
  <c r="D12" i="13"/>
  <c r="E12" i="13" s="1"/>
  <c r="J11" i="13"/>
  <c r="I11" i="13"/>
  <c r="F11" i="13"/>
  <c r="J10" i="13"/>
  <c r="I10" i="13"/>
  <c r="F10" i="13"/>
  <c r="G10" i="13" s="1"/>
  <c r="J9" i="13"/>
  <c r="I9" i="13"/>
  <c r="I13" i="13"/>
  <c r="F9" i="13"/>
  <c r="F13" i="13" s="1"/>
  <c r="D9" i="13"/>
  <c r="D13" i="13" s="1"/>
  <c r="E24" i="12"/>
  <c r="D52" i="12" s="1"/>
  <c r="E23" i="12"/>
  <c r="C53" i="12" s="1"/>
  <c r="D20" i="12"/>
  <c r="D18" i="12"/>
  <c r="C18" i="12"/>
  <c r="G17" i="12"/>
  <c r="F17" i="12"/>
  <c r="E17" i="12"/>
  <c r="G16" i="12"/>
  <c r="F16" i="12"/>
  <c r="E16" i="12"/>
  <c r="G15" i="12"/>
  <c r="F15" i="12"/>
  <c r="E15" i="12"/>
  <c r="G14" i="12"/>
  <c r="F14" i="12"/>
  <c r="E14" i="12"/>
  <c r="G13" i="12"/>
  <c r="F13" i="12"/>
  <c r="E13" i="12"/>
  <c r="G12" i="12"/>
  <c r="F12" i="12"/>
  <c r="E12" i="12"/>
  <c r="G11" i="12"/>
  <c r="F11" i="12"/>
  <c r="E11" i="12"/>
  <c r="G10" i="12"/>
  <c r="F10" i="12"/>
  <c r="E10" i="12"/>
  <c r="G9" i="12"/>
  <c r="F9" i="12"/>
  <c r="E9" i="12"/>
  <c r="G8" i="12"/>
  <c r="F8" i="12"/>
  <c r="E8" i="12"/>
  <c r="E18" i="12" s="1"/>
  <c r="E24" i="11"/>
  <c r="E23" i="11"/>
  <c r="D15" i="11"/>
  <c r="C15" i="11"/>
  <c r="G14" i="11"/>
  <c r="F14" i="11"/>
  <c r="E14" i="11"/>
  <c r="G13" i="11"/>
  <c r="F13" i="11"/>
  <c r="E13" i="11"/>
  <c r="G12" i="11"/>
  <c r="G15" i="11" s="1"/>
  <c r="E22" i="11" s="1"/>
  <c r="F12" i="11"/>
  <c r="E12" i="11"/>
  <c r="G11" i="11"/>
  <c r="F11" i="11"/>
  <c r="F15" i="11" s="1"/>
  <c r="E11" i="11"/>
  <c r="G10" i="11"/>
  <c r="F10" i="11"/>
  <c r="E10" i="11"/>
  <c r="G9" i="11"/>
  <c r="F9" i="11"/>
  <c r="E9" i="11"/>
  <c r="E15" i="11" s="1"/>
  <c r="E20" i="7"/>
  <c r="E19" i="7"/>
  <c r="G8" i="8"/>
  <c r="G9" i="8"/>
  <c r="G10" i="8"/>
  <c r="G11" i="8"/>
  <c r="G12" i="8"/>
  <c r="G13" i="8"/>
  <c r="C14" i="8"/>
  <c r="D14" i="8"/>
  <c r="E14" i="8"/>
  <c r="F14" i="8"/>
  <c r="G17" i="8"/>
  <c r="G18" i="8" s="1"/>
  <c r="H14" i="8"/>
  <c r="E19" i="8"/>
  <c r="E20" i="8"/>
  <c r="F9" i="5"/>
  <c r="F15" i="5" s="1"/>
  <c r="G9" i="5"/>
  <c r="F10" i="5"/>
  <c r="F11" i="5"/>
  <c r="F12" i="5"/>
  <c r="F13" i="5"/>
  <c r="F14" i="5"/>
  <c r="E15" i="5"/>
  <c r="D15" i="5"/>
  <c r="G10" i="5"/>
  <c r="G11" i="5"/>
  <c r="G12" i="5"/>
  <c r="G13" i="5"/>
  <c r="G14" i="5"/>
  <c r="D17" i="5"/>
  <c r="E20" i="5"/>
  <c r="E21" i="5"/>
  <c r="E47" i="5"/>
  <c r="E53" i="5" s="1"/>
  <c r="E56" i="5" s="1"/>
  <c r="F47" i="5"/>
  <c r="F53" i="5" s="1"/>
  <c r="G47" i="5"/>
  <c r="E48" i="5"/>
  <c r="E49" i="5"/>
  <c r="E50" i="5"/>
  <c r="E51" i="5"/>
  <c r="E52" i="5"/>
  <c r="D53" i="5"/>
  <c r="C53" i="5"/>
  <c r="G48" i="5"/>
  <c r="G49" i="5"/>
  <c r="G50" i="5"/>
  <c r="G51" i="5"/>
  <c r="G52" i="5"/>
  <c r="D55" i="5"/>
  <c r="E57" i="5" s="1"/>
  <c r="F48" i="5"/>
  <c r="F49" i="5"/>
  <c r="F50" i="5"/>
  <c r="F51" i="5"/>
  <c r="F52" i="5"/>
  <c r="B53" i="5"/>
  <c r="E58" i="5"/>
  <c r="E59" i="5"/>
  <c r="C10" i="6"/>
  <c r="D10" i="6"/>
  <c r="E10" i="6"/>
  <c r="C11" i="6"/>
  <c r="D11" i="6"/>
  <c r="E11" i="6"/>
  <c r="C12" i="6"/>
  <c r="D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F8" i="7"/>
  <c r="G8" i="7"/>
  <c r="H8" i="7"/>
  <c r="F9" i="7"/>
  <c r="F10" i="7"/>
  <c r="F11" i="7"/>
  <c r="F12" i="7"/>
  <c r="F13" i="7"/>
  <c r="E14" i="7"/>
  <c r="D14" i="7"/>
  <c r="H9" i="7"/>
  <c r="H10" i="7"/>
  <c r="H11" i="7"/>
  <c r="H12" i="7"/>
  <c r="H13" i="7"/>
  <c r="D16" i="7"/>
  <c r="M8" i="7"/>
  <c r="O8" i="7" s="1"/>
  <c r="N8" i="7"/>
  <c r="Q8" i="7"/>
  <c r="M9" i="7"/>
  <c r="O9" i="7" s="1"/>
  <c r="M10" i="7"/>
  <c r="O10" i="7"/>
  <c r="M11" i="7"/>
  <c r="M12" i="7"/>
  <c r="O12" i="7" s="1"/>
  <c r="M13" i="7"/>
  <c r="O13" i="7"/>
  <c r="N9" i="7"/>
  <c r="P9" i="7" s="1"/>
  <c r="N10" i="7"/>
  <c r="N11" i="7"/>
  <c r="P11" i="7" s="1"/>
  <c r="N12" i="7"/>
  <c r="N13" i="7"/>
  <c r="P13" i="7" s="1"/>
  <c r="G9" i="7"/>
  <c r="G10" i="7"/>
  <c r="G11" i="7"/>
  <c r="G12" i="7"/>
  <c r="P12" i="7"/>
  <c r="G13" i="7"/>
  <c r="C14" i="7"/>
  <c r="L14" i="7"/>
  <c r="H10" i="13"/>
  <c r="E10" i="13"/>
  <c r="G11" i="13"/>
  <c r="H12" i="13"/>
  <c r="H9" i="13"/>
  <c r="H13" i="13" s="1"/>
  <c r="G15" i="13" s="1"/>
  <c r="D46" i="12"/>
  <c r="G46" i="12" s="1"/>
  <c r="C47" i="12"/>
  <c r="D50" i="12"/>
  <c r="G50" i="12" s="1"/>
  <c r="C51" i="12"/>
  <c r="F51" i="12" s="1"/>
  <c r="D11" i="13"/>
  <c r="C44" i="12"/>
  <c r="F44" i="12" s="1"/>
  <c r="D47" i="12"/>
  <c r="E47" i="12" s="1"/>
  <c r="C48" i="12"/>
  <c r="F48" i="12" s="1"/>
  <c r="G53" i="5"/>
  <c r="P10" i="7"/>
  <c r="F47" i="12"/>
  <c r="E11" i="13"/>
  <c r="H11" i="13"/>
  <c r="G9" i="13" l="1"/>
  <c r="G13" i="13" s="1"/>
  <c r="E9" i="13"/>
  <c r="E13" i="13" s="1"/>
  <c r="C52" i="12"/>
  <c r="F52" i="12" s="1"/>
  <c r="G18" i="12"/>
  <c r="E22" i="12" s="1"/>
  <c r="F18" i="12"/>
  <c r="F53" i="12"/>
  <c r="G21" i="12"/>
  <c r="G22" i="12" s="1"/>
  <c r="D22" i="12" s="1"/>
  <c r="G52" i="12"/>
  <c r="E52" i="12"/>
  <c r="G47" i="12"/>
  <c r="D51" i="12"/>
  <c r="C46" i="12"/>
  <c r="C50" i="12"/>
  <c r="C45" i="12"/>
  <c r="C49" i="12"/>
  <c r="D45" i="12"/>
  <c r="G45" i="12" s="1"/>
  <c r="D49" i="12"/>
  <c r="G49" i="12" s="1"/>
  <c r="D53" i="12"/>
  <c r="G53" i="12" s="1"/>
  <c r="D44" i="12"/>
  <c r="D48" i="12"/>
  <c r="G21" i="11"/>
  <c r="G22" i="11" s="1"/>
  <c r="D22" i="11" s="1"/>
  <c r="E21" i="11"/>
  <c r="D21" i="11" s="1"/>
  <c r="G14" i="8"/>
  <c r="E18" i="8" s="1"/>
  <c r="E17" i="8"/>
  <c r="D17" i="8"/>
  <c r="D18" i="8"/>
  <c r="Q11" i="7"/>
  <c r="H14" i="7"/>
  <c r="E18" i="7" s="1"/>
  <c r="N16" i="7"/>
  <c r="N14" i="7"/>
  <c r="F14" i="7"/>
  <c r="G17" i="7" s="1"/>
  <c r="G18" i="7" s="1"/>
  <c r="G14" i="7"/>
  <c r="Q9" i="7"/>
  <c r="Q12" i="7"/>
  <c r="O20" i="7"/>
  <c r="Q10" i="7"/>
  <c r="M14" i="7"/>
  <c r="O19" i="7"/>
  <c r="Q13" i="7"/>
  <c r="O11" i="7"/>
  <c r="O14" i="7" s="1"/>
  <c r="P8" i="7"/>
  <c r="P14" i="7" s="1"/>
  <c r="G15" i="5"/>
  <c r="E18" i="5"/>
  <c r="E19" i="5"/>
  <c r="D56" i="5"/>
  <c r="G56" i="5"/>
  <c r="G57" i="5" s="1"/>
  <c r="D57" i="5" s="1"/>
  <c r="G18" i="5"/>
  <c r="G19" i="5" s="1"/>
  <c r="E21" i="12" l="1"/>
  <c r="D21" i="12"/>
  <c r="E50" i="12"/>
  <c r="F50" i="12"/>
  <c r="C54" i="12"/>
  <c r="E45" i="12"/>
  <c r="F45" i="12"/>
  <c r="E53" i="12"/>
  <c r="E48" i="12"/>
  <c r="G48" i="12"/>
  <c r="F46" i="12"/>
  <c r="E46" i="12"/>
  <c r="G44" i="12"/>
  <c r="D54" i="12"/>
  <c r="E44" i="12"/>
  <c r="E49" i="12"/>
  <c r="F49" i="12"/>
  <c r="G51" i="12"/>
  <c r="E51" i="12"/>
  <c r="H14" i="11"/>
  <c r="H10" i="11"/>
  <c r="H18" i="11"/>
  <c r="H13" i="11"/>
  <c r="H9" i="11"/>
  <c r="H12" i="11"/>
  <c r="H17" i="11"/>
  <c r="H11" i="11"/>
  <c r="D18" i="7"/>
  <c r="E17" i="7"/>
  <c r="Q14" i="7"/>
  <c r="O18" i="7" s="1"/>
  <c r="Q17" i="7"/>
  <c r="Q18" i="7" s="1"/>
  <c r="D17" i="7"/>
  <c r="H51" i="5"/>
  <c r="H50" i="5"/>
  <c r="H49" i="5"/>
  <c r="H52" i="5"/>
  <c r="H47" i="5"/>
  <c r="H48" i="5"/>
  <c r="D19" i="5"/>
  <c r="D18" i="5"/>
  <c r="G54" i="12" l="1"/>
  <c r="E54" i="12"/>
  <c r="F54" i="12"/>
  <c r="H15" i="11"/>
  <c r="O17" i="7"/>
  <c r="N18" i="7"/>
  <c r="N17" i="7"/>
  <c r="R9" i="7" s="1"/>
  <c r="I13" i="7"/>
  <c r="J13" i="7" s="1"/>
  <c r="I10" i="7"/>
  <c r="J10" i="7" s="1"/>
  <c r="I8" i="7"/>
  <c r="I9" i="7"/>
  <c r="J9" i="7" s="1"/>
  <c r="I12" i="7"/>
  <c r="J12" i="7" s="1"/>
  <c r="I11" i="7"/>
  <c r="J11" i="7" s="1"/>
  <c r="R12" i="7"/>
  <c r="R11" i="7"/>
  <c r="R13" i="7"/>
  <c r="H53" i="5"/>
  <c r="H12" i="5"/>
  <c r="H11" i="5"/>
  <c r="H13" i="5"/>
  <c r="H10" i="5"/>
  <c r="H9" i="5"/>
  <c r="H14" i="5"/>
  <c r="D55" i="12" l="1"/>
  <c r="D56" i="12" s="1"/>
  <c r="R8" i="7"/>
  <c r="R14" i="7" s="1"/>
  <c r="R10" i="7"/>
  <c r="I14" i="7"/>
  <c r="J8" i="7"/>
  <c r="J14" i="7" s="1"/>
  <c r="H15" i="5"/>
</calcChain>
</file>

<file path=xl/sharedStrings.xml><?xml version="1.0" encoding="utf-8"?>
<sst xmlns="http://schemas.openxmlformats.org/spreadsheetml/2006/main" count="268" uniqueCount="107">
  <si>
    <t>X</t>
  </si>
  <si>
    <t>Ü 3-6</t>
  </si>
  <si>
    <t xml:space="preserve">X und Y vertauscht: </t>
  </si>
  <si>
    <t>i</t>
  </si>
  <si>
    <t>Xi</t>
  </si>
  <si>
    <t>Yi</t>
  </si>
  <si>
    <t>Xi2</t>
  </si>
  <si>
    <t>Yi2</t>
  </si>
  <si>
    <t>Xi*Yi</t>
  </si>
  <si>
    <t>Yi^</t>
  </si>
  <si>
    <t>Xi^</t>
  </si>
  <si>
    <t>S</t>
  </si>
  <si>
    <t>REGRESSION:</t>
  </si>
  <si>
    <t xml:space="preserve">n = </t>
  </si>
  <si>
    <t xml:space="preserve">        Hilfsrechungen: </t>
  </si>
  <si>
    <t xml:space="preserve">a = </t>
  </si>
  <si>
    <t xml:space="preserve">   /   </t>
  </si>
  <si>
    <t xml:space="preserve">b = </t>
  </si>
  <si>
    <t>MW (X) =</t>
  </si>
  <si>
    <t>MW (Y) =</t>
  </si>
  <si>
    <t>Ü 3-7</t>
  </si>
  <si>
    <t>Gewichte in kg</t>
  </si>
  <si>
    <t>*</t>
  </si>
  <si>
    <t xml:space="preserve"> -</t>
  </si>
  <si>
    <t>Ü 3-8</t>
  </si>
  <si>
    <t>Größe</t>
  </si>
  <si>
    <t>Gewichte</t>
  </si>
  <si>
    <t>Y Männer</t>
  </si>
  <si>
    <t>Y Frauen</t>
  </si>
  <si>
    <t>Y Alle</t>
  </si>
  <si>
    <t>Ü 3-9</t>
  </si>
  <si>
    <t>Ü 3-10</t>
  </si>
  <si>
    <t>Prof. Dr. Peter Schmidt</t>
  </si>
  <si>
    <t>Lösungshinweise zu den Übungsaufgaben</t>
  </si>
  <si>
    <t>Schwerpunkt</t>
  </si>
  <si>
    <t xml:space="preserve"> (da kreuzen sich xy und yx)</t>
  </si>
  <si>
    <t>y ^= 3 + x</t>
  </si>
  <si>
    <t>y^ = 1.0551 x - 116,23:</t>
  </si>
  <si>
    <t>e</t>
  </si>
  <si>
    <t>Statistik schrittweise verstehen</t>
  </si>
  <si>
    <t>M 3-11</t>
  </si>
  <si>
    <t>Ü 3-16</t>
  </si>
  <si>
    <t xml:space="preserve">also: </t>
  </si>
  <si>
    <t>y = 0.25 x</t>
  </si>
  <si>
    <t>Ü 3-12</t>
  </si>
  <si>
    <t>M 3-17</t>
  </si>
  <si>
    <t>M 3-13</t>
  </si>
  <si>
    <t>M 3-18</t>
  </si>
  <si>
    <t>M 3-14</t>
  </si>
  <si>
    <t>M 3-19</t>
  </si>
  <si>
    <t>Ü 3-15</t>
  </si>
  <si>
    <t>a = 5,8</t>
  </si>
  <si>
    <t>Ü 3-20</t>
  </si>
  <si>
    <t>Prognose:</t>
  </si>
  <si>
    <t>Ü 3-21</t>
  </si>
  <si>
    <t>Xi * Yi</t>
  </si>
  <si>
    <t>MW (X)</t>
  </si>
  <si>
    <t>MW (Y)</t>
  </si>
  <si>
    <t>KORRELATION</t>
  </si>
  <si>
    <t>Xi-mw(X)</t>
  </si>
  <si>
    <t>Yi-mw(Y)</t>
  </si>
  <si>
    <t>Produkt</t>
  </si>
  <si>
    <t>Xi-mw(X)^2</t>
  </si>
  <si>
    <t>Yi-mw(Y)^2</t>
  </si>
  <si>
    <t xml:space="preserve">r = </t>
  </si>
  <si>
    <t>Ü 3-22</t>
  </si>
  <si>
    <t>Xi-mw(X)2</t>
  </si>
  <si>
    <t>Yi -mw(Y)2</t>
  </si>
  <si>
    <t>Xi-mw(X)*Yi-mw(Y)</t>
  </si>
  <si>
    <t>M 3-23</t>
  </si>
  <si>
    <t>Ü 3-28</t>
  </si>
  <si>
    <t>keine Gerade gegeben, sondern "umgekehrte Parabel"</t>
  </si>
  <si>
    <t>M 3-24</t>
  </si>
  <si>
    <t>M 3-25</t>
  </si>
  <si>
    <t>M 3-26</t>
  </si>
  <si>
    <t>M 3-27</t>
  </si>
  <si>
    <t>Lernschritt G</t>
  </si>
  <si>
    <r>
      <t xml:space="preserve">Peter Schmidt - </t>
    </r>
    <r>
      <rPr>
        <b/>
        <sz val="10"/>
        <color indexed="12"/>
        <rFont val="Arial"/>
        <family val="2"/>
      </rPr>
      <t>Statistik schrittweise verstehen</t>
    </r>
    <r>
      <rPr>
        <sz val="10"/>
        <color indexed="12"/>
        <rFont val="Arial"/>
        <family val="2"/>
      </rPr>
      <t xml:space="preserve"> - Lösungshinweise zu den Übungsaufgaben</t>
    </r>
  </si>
  <si>
    <t>Übersicht</t>
  </si>
  <si>
    <t>Summe:</t>
  </si>
  <si>
    <r>
      <t>Yi</t>
    </r>
    <r>
      <rPr>
        <b/>
        <i/>
        <vertAlign val="superscript"/>
        <sz val="10"/>
        <rFont val="Arial"/>
        <family val="2"/>
      </rPr>
      <t>2</t>
    </r>
  </si>
  <si>
    <r>
      <t>Xi</t>
    </r>
    <r>
      <rPr>
        <b/>
        <i/>
        <vertAlign val="superscript"/>
        <sz val="10"/>
        <rFont val="Arial"/>
        <family val="2"/>
      </rPr>
      <t>2</t>
    </r>
  </si>
  <si>
    <r>
      <rPr>
        <b/>
        <sz val="10"/>
        <rFont val="Arial"/>
        <family val="2"/>
      </rPr>
      <t>Falsch:</t>
    </r>
    <r>
      <rPr>
        <sz val="10"/>
        <rFont val="Arial"/>
        <family val="2"/>
      </rPr>
      <t xml:space="preserve"> a, b, d</t>
    </r>
  </si>
  <si>
    <r>
      <rPr>
        <b/>
        <sz val="10"/>
        <rFont val="Arial"/>
        <family val="2"/>
      </rPr>
      <t>Falsch:</t>
    </r>
    <r>
      <rPr>
        <sz val="10"/>
        <rFont val="Arial"/>
      </rPr>
      <t xml:space="preserve"> b, c</t>
    </r>
  </si>
  <si>
    <r>
      <rPr>
        <b/>
        <sz val="10"/>
        <rFont val="Arial"/>
        <family val="2"/>
      </rPr>
      <t>Richtig:</t>
    </r>
    <r>
      <rPr>
        <sz val="10"/>
        <rFont val="Arial"/>
      </rPr>
      <t xml:space="preserve"> c, e</t>
    </r>
  </si>
  <si>
    <r>
      <rPr>
        <b/>
        <sz val="10"/>
        <rFont val="Arial"/>
        <family val="2"/>
      </rPr>
      <t>Richtig:</t>
    </r>
    <r>
      <rPr>
        <sz val="10"/>
        <rFont val="Arial"/>
        <family val="2"/>
      </rPr>
      <t xml:space="preserve"> b</t>
    </r>
  </si>
  <si>
    <t xml:space="preserve">  b = 0,25</t>
  </si>
  <si>
    <t>a = 0</t>
  </si>
  <si>
    <r>
      <rPr>
        <b/>
        <sz val="10"/>
        <rFont val="Arial"/>
        <family val="2"/>
      </rPr>
      <t>Richtig:</t>
    </r>
    <r>
      <rPr>
        <sz val="10"/>
        <rFont val="Arial"/>
        <family val="2"/>
      </rPr>
      <t xml:space="preserve"> a, c</t>
    </r>
  </si>
  <si>
    <r>
      <rPr>
        <b/>
        <sz val="10"/>
        <rFont val="Arial"/>
        <family val="2"/>
      </rPr>
      <t>Richtig:</t>
    </r>
    <r>
      <rPr>
        <sz val="10"/>
        <rFont val="Arial"/>
        <family val="2"/>
      </rPr>
      <t xml:space="preserve"> c, e</t>
    </r>
  </si>
  <si>
    <t>Falsch: a, c, d</t>
  </si>
  <si>
    <r>
      <t>X</t>
    </r>
    <r>
      <rPr>
        <b/>
        <i/>
        <vertAlign val="subscript"/>
        <sz val="10"/>
        <rFont val="Arial"/>
        <family val="2"/>
      </rPr>
      <t>i</t>
    </r>
    <r>
      <rPr>
        <b/>
        <i/>
        <vertAlign val="superscript"/>
        <sz val="10"/>
        <rFont val="Arial"/>
        <family val="2"/>
      </rPr>
      <t>2</t>
    </r>
  </si>
  <si>
    <r>
      <t>Y</t>
    </r>
    <r>
      <rPr>
        <b/>
        <i/>
        <vertAlign val="subscript"/>
        <sz val="10"/>
        <rFont val="Arial"/>
        <family val="2"/>
      </rPr>
      <t>i</t>
    </r>
    <r>
      <rPr>
        <b/>
        <i/>
        <vertAlign val="superscript"/>
        <sz val="10"/>
        <rFont val="Arial"/>
        <family val="2"/>
      </rPr>
      <t>2</t>
    </r>
  </si>
  <si>
    <r>
      <t>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</t>
    </r>
  </si>
  <si>
    <t>(vgl. Grafik)</t>
  </si>
  <si>
    <t>Cov =</t>
  </si>
  <si>
    <t>r =</t>
  </si>
  <si>
    <t>a)</t>
  </si>
  <si>
    <t>b)</t>
  </si>
  <si>
    <r>
      <rPr>
        <b/>
        <sz val="10"/>
        <rFont val="Arial"/>
        <family val="2"/>
      </rPr>
      <t>Richtig:</t>
    </r>
    <r>
      <rPr>
        <sz val="10"/>
        <rFont val="Arial"/>
      </rPr>
      <t xml:space="preserve"> a, d</t>
    </r>
  </si>
  <si>
    <r>
      <rPr>
        <b/>
        <sz val="10"/>
        <rFont val="Arial"/>
        <family val="2"/>
      </rPr>
      <t>Richtig:</t>
    </r>
    <r>
      <rPr>
        <sz val="10"/>
        <rFont val="Arial"/>
      </rPr>
      <t xml:space="preserve"> d</t>
    </r>
  </si>
  <si>
    <r>
      <rPr>
        <b/>
        <sz val="10"/>
        <rFont val="Arial"/>
        <family val="2"/>
      </rPr>
      <t>Richtig:</t>
    </r>
    <r>
      <rPr>
        <sz val="10"/>
        <rFont val="Arial"/>
      </rPr>
      <t xml:space="preserve"> a</t>
    </r>
  </si>
  <si>
    <r>
      <rPr>
        <b/>
        <sz val="10"/>
        <rFont val="Arial"/>
        <family val="2"/>
      </rPr>
      <t>Richtig:</t>
    </r>
    <r>
      <rPr>
        <sz val="10"/>
        <rFont val="Arial"/>
      </rPr>
      <t xml:space="preserve"> b, d</t>
    </r>
  </si>
  <si>
    <r>
      <rPr>
        <b/>
        <sz val="10"/>
        <rFont val="Arial"/>
        <family val="2"/>
      </rPr>
      <t>Richtig:</t>
    </r>
    <r>
      <rPr>
        <sz val="10"/>
        <rFont val="Arial"/>
      </rPr>
      <t xml:space="preserve"> b, e</t>
    </r>
  </si>
  <si>
    <r>
      <rPr>
        <b/>
        <sz val="10"/>
        <rFont val="Arial"/>
        <family val="2"/>
      </rPr>
      <t>Fehler:</t>
    </r>
    <r>
      <rPr>
        <sz val="10"/>
        <rFont val="Arial"/>
      </rPr>
      <t xml:space="preserve"> r mißt lineare Zusammenhänge, hier ist </t>
    </r>
  </si>
  <si>
    <t>M 3-11 - M 3-19</t>
  </si>
  <si>
    <t>M 3-23 - Ü 3-28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</si>
</sst>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i/>
      <sz val="10"/>
      <color indexed="32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</font>
    <font>
      <sz val="10"/>
      <name val="Arial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8"/>
      <color rgb="FF0000FF"/>
      <name val="Arial"/>
      <family val="2"/>
    </font>
    <font>
      <b/>
      <sz val="14"/>
      <color rgb="FF0000FF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i/>
      <sz val="11"/>
      <name val="Arial"/>
      <family val="2"/>
    </font>
    <font>
      <b/>
      <i/>
      <sz val="10"/>
      <name val="Symbol"/>
      <family val="1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1"/>
      <name val="Symbol"/>
      <family val="1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i/>
      <vertAlign val="subscript"/>
      <sz val="10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Symbol"/>
      <family val="1"/>
      <charset val="2"/>
    </font>
    <font>
      <b/>
      <vertAlign val="superscript"/>
      <sz val="10"/>
      <name val="Arial"/>
      <family val="2"/>
    </font>
    <font>
      <b/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3" fillId="0" borderId="0"/>
    <xf numFmtId="0" fontId="21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horizontal="right"/>
    </xf>
    <xf numFmtId="0" fontId="1" fillId="0" borderId="0" xfId="3"/>
    <xf numFmtId="0" fontId="2" fillId="0" borderId="0" xfId="3" applyFont="1" applyAlignment="1">
      <alignment horizontal="right"/>
    </xf>
    <xf numFmtId="0" fontId="1" fillId="0" borderId="0" xfId="3" applyAlignment="1">
      <alignment horizontal="right"/>
    </xf>
    <xf numFmtId="0" fontId="2" fillId="0" borderId="0" xfId="3" applyFont="1"/>
    <xf numFmtId="0" fontId="3" fillId="0" borderId="0" xfId="3" applyFont="1"/>
    <xf numFmtId="164" fontId="2" fillId="0" borderId="0" xfId="3" applyNumberFormat="1" applyFont="1" applyAlignment="1">
      <alignment horizontal="center"/>
    </xf>
    <xf numFmtId="0" fontId="4" fillId="0" borderId="0" xfId="3" applyFont="1" applyAlignment="1">
      <alignment horizontal="center"/>
    </xf>
    <xf numFmtId="10" fontId="2" fillId="0" borderId="0" xfId="1" applyNumberFormat="1" applyFont="1"/>
    <xf numFmtId="0" fontId="4" fillId="0" borderId="0" xfId="3" applyFont="1"/>
    <xf numFmtId="0" fontId="5" fillId="0" borderId="0" xfId="3" applyFont="1" applyAlignment="1">
      <alignment horizontal="right"/>
    </xf>
    <xf numFmtId="0" fontId="1" fillId="0" borderId="0" xfId="3" applyFont="1" applyAlignment="1">
      <alignment horizontal="right"/>
    </xf>
    <xf numFmtId="2" fontId="0" fillId="0" borderId="0" xfId="0" applyNumberFormat="1"/>
    <xf numFmtId="0" fontId="6" fillId="0" borderId="0" xfId="0" applyFont="1"/>
    <xf numFmtId="0" fontId="4" fillId="0" borderId="0" xfId="0" applyFont="1"/>
    <xf numFmtId="0" fontId="2" fillId="0" borderId="0" xfId="0" applyFont="1"/>
    <xf numFmtId="0" fontId="8" fillId="0" borderId="0" xfId="0" applyFont="1"/>
    <xf numFmtId="0" fontId="11" fillId="0" borderId="0" xfId="3" applyFont="1"/>
    <xf numFmtId="0" fontId="16" fillId="0" borderId="0" xfId="0" applyFont="1"/>
    <xf numFmtId="0" fontId="17" fillId="0" borderId="0" xfId="0" applyFont="1"/>
    <xf numFmtId="0" fontId="12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10" fontId="2" fillId="0" borderId="0" xfId="2" applyNumberFormat="1" applyFont="1"/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7" fillId="3" borderId="6" xfId="0" applyFont="1" applyFill="1" applyBorder="1"/>
    <xf numFmtId="0" fontId="17" fillId="3" borderId="7" xfId="0" applyFont="1" applyFill="1" applyBorder="1"/>
    <xf numFmtId="0" fontId="17" fillId="3" borderId="8" xfId="0" applyFont="1" applyFill="1" applyBorder="1" applyAlignment="1">
      <alignment horizontal="right"/>
    </xf>
    <xf numFmtId="0" fontId="17" fillId="3" borderId="12" xfId="0" applyFont="1" applyFill="1" applyBorder="1"/>
    <xf numFmtId="0" fontId="17" fillId="3" borderId="0" xfId="0" applyFont="1" applyFill="1"/>
    <xf numFmtId="0" fontId="17" fillId="3" borderId="13" xfId="0" applyFont="1" applyFill="1" applyBorder="1"/>
    <xf numFmtId="0" fontId="0" fillId="3" borderId="12" xfId="0" applyFill="1" applyBorder="1"/>
    <xf numFmtId="0" fontId="0" fillId="3" borderId="0" xfId="0" applyFill="1"/>
    <xf numFmtId="0" fontId="0" fillId="3" borderId="13" xfId="0" applyFill="1" applyBorder="1"/>
    <xf numFmtId="0" fontId="21" fillId="3" borderId="0" xfId="5" applyFill="1" applyAlignment="1">
      <alignment horizontal="center" vertical="center" wrapText="1"/>
    </xf>
    <xf numFmtId="0" fontId="22" fillId="3" borderId="0" xfId="5" applyFont="1" applyFill="1" applyAlignment="1">
      <alignment horizontal="center" vertical="center" wrapText="1"/>
    </xf>
    <xf numFmtId="0" fontId="21" fillId="5" borderId="14" xfId="5" applyFill="1" applyBorder="1" applyAlignment="1">
      <alignment horizontal="center"/>
    </xf>
    <xf numFmtId="0" fontId="23" fillId="0" borderId="0" xfId="5" applyFont="1" applyAlignment="1">
      <alignment horizontal="center"/>
    </xf>
    <xf numFmtId="16" fontId="6" fillId="4" borderId="15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25" fillId="3" borderId="14" xfId="0" applyFont="1" applyFill="1" applyBorder="1" applyAlignment="1">
      <alignment horizontal="center"/>
    </xf>
    <xf numFmtId="1" fontId="10" fillId="3" borderId="18" xfId="3" applyNumberFormat="1" applyFont="1" applyFill="1" applyBorder="1" applyAlignment="1">
      <alignment horizontal="center"/>
    </xf>
    <xf numFmtId="0" fontId="26" fillId="3" borderId="19" xfId="3" applyFont="1" applyFill="1" applyBorder="1" applyAlignment="1">
      <alignment horizontal="center"/>
    </xf>
    <xf numFmtId="0" fontId="27" fillId="0" borderId="5" xfId="3" applyFont="1" applyBorder="1" applyAlignment="1">
      <alignment horizontal="center"/>
    </xf>
    <xf numFmtId="0" fontId="27" fillId="0" borderId="1" xfId="3" applyFont="1" applyBorder="1" applyAlignment="1">
      <alignment horizontal="center"/>
    </xf>
    <xf numFmtId="0" fontId="27" fillId="0" borderId="16" xfId="3" applyFont="1" applyBorder="1" applyAlignment="1">
      <alignment horizontal="center"/>
    </xf>
    <xf numFmtId="1" fontId="28" fillId="3" borderId="19" xfId="3" applyNumberFormat="1" applyFont="1" applyFill="1" applyBorder="1" applyAlignment="1">
      <alignment horizontal="center"/>
    </xf>
    <xf numFmtId="0" fontId="10" fillId="3" borderId="14" xfId="3" applyFont="1" applyFill="1" applyBorder="1" applyAlignment="1">
      <alignment horizontal="center"/>
    </xf>
    <xf numFmtId="0" fontId="4" fillId="0" borderId="6" xfId="3" applyFont="1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0" borderId="8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0" fontId="4" fillId="4" borderId="17" xfId="3" applyFont="1" applyFill="1" applyBorder="1" applyAlignment="1">
      <alignment horizontal="left"/>
    </xf>
    <xf numFmtId="0" fontId="11" fillId="4" borderId="15" xfId="3" applyFont="1" applyFill="1" applyBorder="1"/>
    <xf numFmtId="0" fontId="11" fillId="4" borderId="17" xfId="3" applyFont="1" applyFill="1" applyBorder="1"/>
    <xf numFmtId="0" fontId="0" fillId="0" borderId="23" xfId="0" applyBorder="1" applyAlignment="1">
      <alignment horizontal="center"/>
    </xf>
    <xf numFmtId="164" fontId="27" fillId="0" borderId="24" xfId="3" applyNumberFormat="1" applyFont="1" applyBorder="1" applyAlignment="1">
      <alignment horizontal="center"/>
    </xf>
    <xf numFmtId="164" fontId="27" fillId="0" borderId="26" xfId="3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164" fontId="27" fillId="0" borderId="29" xfId="3" applyNumberFormat="1" applyFont="1" applyBorder="1" applyAlignment="1">
      <alignment horizontal="center"/>
    </xf>
    <xf numFmtId="0" fontId="11" fillId="0" borderId="0" xfId="3" applyFont="1" applyFill="1" applyBorder="1"/>
    <xf numFmtId="1" fontId="10" fillId="3" borderId="17" xfId="3" applyNumberFormat="1" applyFont="1" applyFill="1" applyBorder="1" applyAlignment="1">
      <alignment horizontal="center"/>
    </xf>
    <xf numFmtId="0" fontId="10" fillId="4" borderId="17" xfId="0" applyFont="1" applyFill="1" applyBorder="1"/>
    <xf numFmtId="1" fontId="0" fillId="0" borderId="1" xfId="0" applyNumberForma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164" fontId="16" fillId="0" borderId="29" xfId="0" applyNumberFormat="1" applyFont="1" applyBorder="1" applyAlignment="1">
      <alignment horizontal="center"/>
    </xf>
    <xf numFmtId="164" fontId="16" fillId="0" borderId="31" xfId="0" applyNumberFormat="1" applyFont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 wrapText="1"/>
    </xf>
    <xf numFmtId="16" fontId="6" fillId="4" borderId="15" xfId="0" applyNumberFormat="1" applyFont="1" applyFill="1" applyBorder="1" applyAlignment="1">
      <alignment horizontal="center" vertical="center"/>
    </xf>
    <xf numFmtId="16" fontId="6" fillId="4" borderId="14" xfId="0" applyNumberFormat="1" applyFont="1" applyFill="1" applyBorder="1" applyAlignment="1">
      <alignment horizontal="center" vertical="center"/>
    </xf>
    <xf numFmtId="0" fontId="28" fillId="3" borderId="18" xfId="3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/>
    </xf>
    <xf numFmtId="0" fontId="28" fillId="3" borderId="19" xfId="3" applyFont="1" applyFill="1" applyBorder="1" applyAlignment="1">
      <alignment horizontal="center"/>
    </xf>
    <xf numFmtId="0" fontId="28" fillId="3" borderId="20" xfId="0" applyFont="1" applyFill="1" applyBorder="1" applyAlignment="1">
      <alignment horizontal="center"/>
    </xf>
    <xf numFmtId="1" fontId="20" fillId="0" borderId="22" xfId="3" applyNumberFormat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1" fontId="20" fillId="0" borderId="23" xfId="3" applyNumberFormat="1" applyFont="1" applyBorder="1" applyAlignment="1">
      <alignment horizontal="center"/>
    </xf>
    <xf numFmtId="0" fontId="20" fillId="0" borderId="23" xfId="3" applyFont="1" applyBorder="1" applyAlignment="1">
      <alignment horizontal="center"/>
    </xf>
    <xf numFmtId="0" fontId="20" fillId="0" borderId="24" xfId="3" applyFont="1" applyBorder="1" applyAlignment="1">
      <alignment horizontal="center"/>
    </xf>
    <xf numFmtId="1" fontId="20" fillId="0" borderId="25" xfId="3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" fontId="20" fillId="0" borderId="1" xfId="3" applyNumberFormat="1" applyFont="1" applyBorder="1" applyAlignment="1">
      <alignment horizontal="center"/>
    </xf>
    <xf numFmtId="0" fontId="20" fillId="0" borderId="1" xfId="3" applyFont="1" applyBorder="1" applyAlignment="1">
      <alignment horizontal="center"/>
    </xf>
    <xf numFmtId="0" fontId="20" fillId="0" borderId="26" xfId="3" applyFont="1" applyBorder="1" applyAlignment="1">
      <alignment horizontal="center"/>
    </xf>
    <xf numFmtId="0" fontId="20" fillId="0" borderId="25" xfId="3" applyFont="1" applyBorder="1" applyAlignment="1">
      <alignment horizontal="center"/>
    </xf>
    <xf numFmtId="0" fontId="20" fillId="0" borderId="27" xfId="3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1" fontId="20" fillId="0" borderId="28" xfId="3" applyNumberFormat="1" applyFont="1" applyBorder="1" applyAlignment="1">
      <alignment horizontal="center"/>
    </xf>
    <xf numFmtId="0" fontId="20" fillId="0" borderId="28" xfId="3" applyFont="1" applyBorder="1" applyAlignment="1">
      <alignment horizontal="center"/>
    </xf>
    <xf numFmtId="0" fontId="20" fillId="0" borderId="29" xfId="3" applyFont="1" applyBorder="1" applyAlignment="1">
      <alignment horizontal="center"/>
    </xf>
    <xf numFmtId="0" fontId="29" fillId="3" borderId="14" xfId="0" applyFont="1" applyFill="1" applyBorder="1" applyAlignment="1">
      <alignment horizontal="center"/>
    </xf>
    <xf numFmtId="1" fontId="29" fillId="3" borderId="18" xfId="3" applyNumberFormat="1" applyFont="1" applyFill="1" applyBorder="1" applyAlignment="1">
      <alignment horizontal="center"/>
    </xf>
    <xf numFmtId="1" fontId="28" fillId="3" borderId="18" xfId="3" applyNumberFormat="1" applyFont="1" applyFill="1" applyBorder="1" applyAlignment="1">
      <alignment horizontal="center"/>
    </xf>
    <xf numFmtId="0" fontId="1" fillId="0" borderId="0" xfId="3" applyFont="1"/>
    <xf numFmtId="2" fontId="1" fillId="0" borderId="0" xfId="3" applyNumberFormat="1" applyFont="1"/>
    <xf numFmtId="165" fontId="1" fillId="0" borderId="0" xfId="3" applyNumberFormat="1" applyFont="1"/>
    <xf numFmtId="0" fontId="4" fillId="0" borderId="0" xfId="0" applyFont="1" applyBorder="1" applyAlignment="1">
      <alignment horizontal="right"/>
    </xf>
    <xf numFmtId="0" fontId="28" fillId="3" borderId="17" xfId="3" applyFont="1" applyFill="1" applyBorder="1" applyAlignment="1">
      <alignment horizontal="center"/>
    </xf>
    <xf numFmtId="1" fontId="29" fillId="3" borderId="17" xfId="3" applyNumberFormat="1" applyFont="1" applyFill="1" applyBorder="1" applyAlignment="1">
      <alignment horizontal="center"/>
    </xf>
    <xf numFmtId="0" fontId="10" fillId="4" borderId="17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10" fillId="4" borderId="14" xfId="3" applyFont="1" applyFill="1" applyBorder="1" applyAlignment="1">
      <alignment horizontal="center"/>
    </xf>
    <xf numFmtId="0" fontId="2" fillId="0" borderId="14" xfId="3" applyFont="1" applyBorder="1" applyAlignment="1">
      <alignment horizontal="center"/>
    </xf>
    <xf numFmtId="0" fontId="1" fillId="4" borderId="19" xfId="3" applyFont="1" applyFill="1" applyBorder="1" applyAlignment="1">
      <alignment horizontal="right"/>
    </xf>
    <xf numFmtId="2" fontId="30" fillId="0" borderId="21" xfId="3" applyNumberFormat="1" applyFont="1" applyBorder="1" applyAlignment="1">
      <alignment horizontal="center"/>
    </xf>
    <xf numFmtId="2" fontId="30" fillId="0" borderId="14" xfId="3" applyNumberFormat="1" applyFont="1" applyBorder="1" applyAlignment="1">
      <alignment horizontal="center"/>
    </xf>
    <xf numFmtId="0" fontId="1" fillId="4" borderId="19" xfId="3" applyFont="1" applyFill="1" applyBorder="1"/>
    <xf numFmtId="0" fontId="1" fillId="3" borderId="12" xfId="0" applyFont="1" applyFill="1" applyBorder="1"/>
    <xf numFmtId="0" fontId="1" fillId="3" borderId="0" xfId="0" applyFont="1" applyFill="1"/>
    <xf numFmtId="0" fontId="1" fillId="3" borderId="13" xfId="0" applyFont="1" applyFill="1" applyBorder="1"/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3" fillId="3" borderId="0" xfId="5" applyFont="1" applyFill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0" fillId="3" borderId="14" xfId="0" applyFont="1" applyFill="1" applyBorder="1" applyAlignment="1">
      <alignment horizontal="center"/>
    </xf>
    <xf numFmtId="0" fontId="10" fillId="3" borderId="18" xfId="3" applyFont="1" applyFill="1" applyBorder="1" applyAlignment="1">
      <alignment horizontal="center"/>
    </xf>
    <xf numFmtId="1" fontId="1" fillId="0" borderId="4" xfId="3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5" xfId="3" applyNumberFormat="1" applyFont="1" applyBorder="1" applyAlignment="1">
      <alignment horizontal="center"/>
    </xf>
    <xf numFmtId="0" fontId="1" fillId="0" borderId="5" xfId="3" applyFont="1" applyBorder="1" applyAlignment="1">
      <alignment horizontal="center"/>
    </xf>
    <xf numFmtId="1" fontId="1" fillId="0" borderId="2" xfId="3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3" applyNumberFormat="1" applyFont="1" applyBorder="1" applyAlignment="1">
      <alignment horizontal="center"/>
    </xf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6" xfId="3" applyNumberFormat="1" applyFont="1" applyBorder="1" applyAlignment="1">
      <alignment horizontal="center"/>
    </xf>
    <xf numFmtId="0" fontId="1" fillId="0" borderId="16" xfId="3" applyFont="1" applyBorder="1" applyAlignment="1">
      <alignment horizontal="center"/>
    </xf>
    <xf numFmtId="2" fontId="6" fillId="0" borderId="0" xfId="3" applyNumberFormat="1" applyFont="1" applyAlignment="1">
      <alignment horizontal="center"/>
    </xf>
    <xf numFmtId="0" fontId="1" fillId="4" borderId="19" xfId="0" applyFont="1" applyFill="1" applyBorder="1"/>
    <xf numFmtId="0" fontId="10" fillId="3" borderId="17" xfId="3" applyFont="1" applyFill="1" applyBorder="1" applyAlignment="1">
      <alignment horizontal="center"/>
    </xf>
    <xf numFmtId="0" fontId="32" fillId="3" borderId="18" xfId="3" applyFont="1" applyFill="1" applyBorder="1" applyAlignment="1">
      <alignment horizontal="center"/>
    </xf>
    <xf numFmtId="1" fontId="1" fillId="0" borderId="22" xfId="3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1" fillId="0" borderId="23" xfId="3" applyNumberFormat="1" applyFont="1" applyBorder="1" applyAlignment="1">
      <alignment horizontal="center"/>
    </xf>
    <xf numFmtId="0" fontId="1" fillId="0" borderId="23" xfId="3" applyFont="1" applyBorder="1" applyAlignment="1">
      <alignment horizontal="center"/>
    </xf>
    <xf numFmtId="1" fontId="1" fillId="0" borderId="25" xfId="3" applyNumberFormat="1" applyFont="1" applyBorder="1" applyAlignment="1">
      <alignment horizontal="center"/>
    </xf>
    <xf numFmtId="0" fontId="1" fillId="0" borderId="25" xfId="3" applyFont="1" applyBorder="1" applyAlignment="1">
      <alignment horizontal="center"/>
    </xf>
    <xf numFmtId="0" fontId="1" fillId="0" borderId="27" xfId="3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" fontId="1" fillId="0" borderId="28" xfId="3" applyNumberFormat="1" applyFont="1" applyBorder="1" applyAlignment="1">
      <alignment horizontal="center"/>
    </xf>
    <xf numFmtId="0" fontId="1" fillId="0" borderId="28" xfId="3" applyFont="1" applyBorder="1" applyAlignment="1">
      <alignment horizontal="center"/>
    </xf>
    <xf numFmtId="0" fontId="1" fillId="0" borderId="0" xfId="3" applyFont="1" applyFill="1" applyBorder="1"/>
    <xf numFmtId="0" fontId="1" fillId="4" borderId="14" xfId="0" applyFont="1" applyFill="1" applyBorder="1"/>
    <xf numFmtId="0" fontId="2" fillId="4" borderId="14" xfId="0" applyFont="1" applyFill="1" applyBorder="1" applyAlignment="1">
      <alignment horizontal="right"/>
    </xf>
    <xf numFmtId="1" fontId="1" fillId="0" borderId="22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4" fillId="4" borderId="14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Continuous" wrapText="1"/>
    </xf>
    <xf numFmtId="0" fontId="4" fillId="4" borderId="14" xfId="0" applyFont="1" applyFill="1" applyBorder="1" applyAlignment="1">
      <alignment horizontal="centerContinuous"/>
    </xf>
    <xf numFmtId="0" fontId="4" fillId="4" borderId="19" xfId="0" applyFont="1" applyFill="1" applyBorder="1" applyAlignment="1">
      <alignment horizontal="centerContinuous" wrapText="1"/>
    </xf>
    <xf numFmtId="2" fontId="1" fillId="0" borderId="30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/>
    </xf>
    <xf numFmtId="2" fontId="1" fillId="0" borderId="0" xfId="0" applyNumberFormat="1" applyFont="1"/>
    <xf numFmtId="2" fontId="1" fillId="0" borderId="25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 wrapText="1"/>
    </xf>
    <xf numFmtId="164" fontId="1" fillId="0" borderId="28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0" fillId="0" borderId="0" xfId="0" applyFont="1"/>
    <xf numFmtId="0" fontId="20" fillId="0" borderId="26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28" fillId="3" borderId="1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4" applyFont="1" applyAlignment="1">
      <alignment horizontal="right"/>
    </xf>
    <xf numFmtId="0" fontId="1" fillId="2" borderId="14" xfId="0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" fillId="0" borderId="0" xfId="4" applyFont="1"/>
    <xf numFmtId="2" fontId="1" fillId="0" borderId="0" xfId="4" applyNumberFormat="1" applyFont="1"/>
    <xf numFmtId="0" fontId="1" fillId="0" borderId="0" xfId="4" applyFont="1" applyAlignment="1">
      <alignment horizontal="right"/>
    </xf>
    <xf numFmtId="0" fontId="34" fillId="3" borderId="14" xfId="0" applyFont="1" applyFill="1" applyBorder="1" applyAlignment="1">
      <alignment horizontal="center"/>
    </xf>
    <xf numFmtId="1" fontId="10" fillId="3" borderId="18" xfId="0" applyNumberFormat="1" applyFont="1" applyFill="1" applyBorder="1" applyAlignment="1">
      <alignment horizontal="center"/>
    </xf>
    <xf numFmtId="1" fontId="10" fillId="3" borderId="19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Alignment="1">
      <alignment horizontal="right"/>
    </xf>
    <xf numFmtId="165" fontId="1" fillId="0" borderId="0" xfId="0" applyNumberFormat="1" applyFont="1"/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1" fontId="1" fillId="0" borderId="0" xfId="0" applyNumberFormat="1" applyFont="1"/>
    <xf numFmtId="164" fontId="1" fillId="0" borderId="0" xfId="0" applyNumberFormat="1" applyFont="1"/>
    <xf numFmtId="0" fontId="10" fillId="4" borderId="15" xfId="0" applyFont="1" applyFill="1" applyBorder="1" applyAlignment="1">
      <alignment horizontal="center"/>
    </xf>
    <xf numFmtId="164" fontId="10" fillId="3" borderId="17" xfId="0" applyNumberFormat="1" applyFont="1" applyFill="1" applyBorder="1" applyAlignment="1">
      <alignment horizontal="center"/>
    </xf>
    <xf numFmtId="164" fontId="10" fillId="3" borderId="18" xfId="0" applyNumberFormat="1" applyFont="1" applyFill="1" applyBorder="1" applyAlignment="1">
      <alignment horizontal="center"/>
    </xf>
    <xf numFmtId="164" fontId="10" fillId="3" borderId="19" xfId="0" applyNumberFormat="1" applyFont="1" applyFill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36" fillId="3" borderId="17" xfId="0" applyFont="1" applyFill="1" applyBorder="1" applyAlignment="1">
      <alignment horizontal="center"/>
    </xf>
    <xf numFmtId="0" fontId="36" fillId="3" borderId="18" xfId="0" applyFont="1" applyFill="1" applyBorder="1" applyAlignment="1">
      <alignment horizontal="center"/>
    </xf>
    <xf numFmtId="0" fontId="36" fillId="3" borderId="19" xfId="0" applyFont="1" applyFill="1" applyBorder="1" applyAlignment="1">
      <alignment horizontal="center"/>
    </xf>
    <xf numFmtId="16" fontId="14" fillId="4" borderId="15" xfId="0" applyNumberFormat="1" applyFont="1" applyFill="1" applyBorder="1" applyAlignment="1">
      <alignment horizontal="center" vertical="center"/>
    </xf>
    <xf numFmtId="16" fontId="14" fillId="4" borderId="14" xfId="0" applyNumberFormat="1" applyFon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3" fillId="0" borderId="0" xfId="5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31" fillId="4" borderId="9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</cellXfs>
  <cellStyles count="6">
    <cellStyle name="Link" xfId="5" builtinId="8"/>
    <cellStyle name="Prozent" xfId="1" builtinId="5"/>
    <cellStyle name="Prozent 2" xfId="2"/>
    <cellStyle name="Standard" xfId="0" builtinId="0"/>
    <cellStyle name="Standard_ÜbBl1-3" xfId="3"/>
    <cellStyle name="Standard_ÜbBl1-3 2" xf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036727882000426E-2"/>
          <c:y val="5.4053935164310681E-2"/>
          <c:w val="0.93736525793622028"/>
          <c:h val="0.82882700585276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'Ü 3-6'!$E$8</c:f>
              <c:strCache>
                <c:ptCount val="1"/>
                <c:pt idx="0">
                  <c:v>Yi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1"/>
            <c:backward val="1"/>
            <c:dispRSqr val="1"/>
            <c:dispEq val="1"/>
            <c:trendlineLbl>
              <c:layout>
                <c:manualLayout>
                  <c:x val="1.9062544982441088E-3"/>
                  <c:y val="0.40084570293470639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DE" sz="11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y^ = 1 + 0,75x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DE" sz="11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R</a:t>
                    </a:r>
                    <a:r>
                      <a:rPr lang="de-DE" sz="1175" b="0" i="0" u="none" strike="noStrike" baseline="30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</a:t>
                    </a:r>
                    <a:r>
                      <a:rPr lang="de-DE" sz="11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= 0,6857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'Ü 3-6'!$D$9:$D$14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'Ü 3-6'!$E$9:$E$14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92-4C92-976C-5262FEE112BF}"/>
            </c:ext>
          </c:extLst>
        </c:ser>
        <c:ser>
          <c:idx val="1"/>
          <c:order val="1"/>
          <c:tx>
            <c:strRef>
              <c:f>'Ü 3-6'!$E$8</c:f>
              <c:strCache>
                <c:ptCount val="1"/>
                <c:pt idx="0">
                  <c:v>Yi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'Ü 3-6'!$D$9:$D$14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'Ü 3-6'!$E$9:$E$14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B92-4C92-976C-5262FEE11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505512"/>
        <c:axId val="1"/>
      </c:scatterChart>
      <c:valAx>
        <c:axId val="471505512"/>
        <c:scaling>
          <c:orientation val="minMax"/>
          <c:min val="-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715055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60" verticalDpi="36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99883742694681E-2"/>
          <c:y val="6.3492145508000461E-2"/>
          <c:w val="0.86428470949043257"/>
          <c:h val="0.761905746096005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'Ü 3-8'!$C$9</c:f>
              <c:strCache>
                <c:ptCount val="1"/>
                <c:pt idx="0">
                  <c:v>Y Männer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'Ü 3-8'!$B$10:$B$21</c:f>
              <c:numCache>
                <c:formatCode>0.00</c:formatCode>
                <c:ptCount val="12"/>
                <c:pt idx="0">
                  <c:v>1.4</c:v>
                </c:pt>
                <c:pt idx="1">
                  <c:v>1.45</c:v>
                </c:pt>
                <c:pt idx="2">
                  <c:v>1.5</c:v>
                </c:pt>
                <c:pt idx="3">
                  <c:v>1.55</c:v>
                </c:pt>
                <c:pt idx="4">
                  <c:v>1.6</c:v>
                </c:pt>
                <c:pt idx="5">
                  <c:v>1.65</c:v>
                </c:pt>
                <c:pt idx="6">
                  <c:v>1.7</c:v>
                </c:pt>
                <c:pt idx="7">
                  <c:v>1.75</c:v>
                </c:pt>
                <c:pt idx="8">
                  <c:v>1.8</c:v>
                </c:pt>
                <c:pt idx="9">
                  <c:v>1.85</c:v>
                </c:pt>
                <c:pt idx="10">
                  <c:v>1.9</c:v>
                </c:pt>
                <c:pt idx="11">
                  <c:v>1.95</c:v>
                </c:pt>
              </c:numCache>
            </c:numRef>
          </c:xVal>
          <c:yVal>
            <c:numRef>
              <c:f>'Ü 3-8'!$C$10:$C$21</c:f>
              <c:numCache>
                <c:formatCode>0.0</c:formatCode>
                <c:ptCount val="12"/>
                <c:pt idx="0">
                  <c:v>38.580999999999989</c:v>
                </c:pt>
                <c:pt idx="1">
                  <c:v>43.303249999999991</c:v>
                </c:pt>
                <c:pt idx="2">
                  <c:v>48.025499999999994</c:v>
                </c:pt>
                <c:pt idx="3">
                  <c:v>52.747749999999996</c:v>
                </c:pt>
                <c:pt idx="4">
                  <c:v>57.47</c:v>
                </c:pt>
                <c:pt idx="5">
                  <c:v>62.192249999999973</c:v>
                </c:pt>
                <c:pt idx="6">
                  <c:v>66.914499999999975</c:v>
                </c:pt>
                <c:pt idx="7">
                  <c:v>71.636750000000006</c:v>
                </c:pt>
                <c:pt idx="8">
                  <c:v>76.359000000000009</c:v>
                </c:pt>
                <c:pt idx="9">
                  <c:v>81.081250000000011</c:v>
                </c:pt>
                <c:pt idx="10">
                  <c:v>85.803499999999985</c:v>
                </c:pt>
                <c:pt idx="11">
                  <c:v>90.525749999999988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81-4FD2-816F-2DD37105D4E6}"/>
            </c:ext>
          </c:extLst>
        </c:ser>
        <c:ser>
          <c:idx val="1"/>
          <c:order val="1"/>
          <c:tx>
            <c:strRef>
              <c:f>'Ü 3-8'!$D$9</c:f>
              <c:strCache>
                <c:ptCount val="1"/>
                <c:pt idx="0">
                  <c:v>Y Frauen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'Ü 3-8'!$B$10:$B$21</c:f>
              <c:numCache>
                <c:formatCode>0.00</c:formatCode>
                <c:ptCount val="12"/>
                <c:pt idx="0">
                  <c:v>1.4</c:v>
                </c:pt>
                <c:pt idx="1">
                  <c:v>1.45</c:v>
                </c:pt>
                <c:pt idx="2">
                  <c:v>1.5</c:v>
                </c:pt>
                <c:pt idx="3">
                  <c:v>1.55</c:v>
                </c:pt>
                <c:pt idx="4">
                  <c:v>1.6</c:v>
                </c:pt>
                <c:pt idx="5">
                  <c:v>1.65</c:v>
                </c:pt>
                <c:pt idx="6">
                  <c:v>1.7</c:v>
                </c:pt>
                <c:pt idx="7">
                  <c:v>1.75</c:v>
                </c:pt>
                <c:pt idx="8">
                  <c:v>1.8</c:v>
                </c:pt>
                <c:pt idx="9">
                  <c:v>1.85</c:v>
                </c:pt>
                <c:pt idx="10">
                  <c:v>1.9</c:v>
                </c:pt>
                <c:pt idx="11">
                  <c:v>1.95</c:v>
                </c:pt>
              </c:numCache>
            </c:numRef>
          </c:xVal>
          <c:yVal>
            <c:numRef>
              <c:f>'Ü 3-8'!$D$10:$D$21</c:f>
              <c:numCache>
                <c:formatCode>0.0</c:formatCode>
                <c:ptCount val="12"/>
                <c:pt idx="0">
                  <c:v>39.849599999999981</c:v>
                </c:pt>
                <c:pt idx="1">
                  <c:v>43.319799999999987</c:v>
                </c:pt>
                <c:pt idx="2">
                  <c:v>46.789999999999992</c:v>
                </c:pt>
                <c:pt idx="3">
                  <c:v>50.260199999999998</c:v>
                </c:pt>
                <c:pt idx="4">
                  <c:v>53.730400000000003</c:v>
                </c:pt>
                <c:pt idx="5">
                  <c:v>57.20059999999998</c:v>
                </c:pt>
                <c:pt idx="6">
                  <c:v>60.670799999999986</c:v>
                </c:pt>
                <c:pt idx="7">
                  <c:v>64.140999999999991</c:v>
                </c:pt>
                <c:pt idx="8">
                  <c:v>67.611199999999997</c:v>
                </c:pt>
                <c:pt idx="9">
                  <c:v>71.081400000000002</c:v>
                </c:pt>
                <c:pt idx="10">
                  <c:v>74.551599999999979</c:v>
                </c:pt>
                <c:pt idx="11">
                  <c:v>78.021799999999985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81-4FD2-816F-2DD37105D4E6}"/>
            </c:ext>
          </c:extLst>
        </c:ser>
        <c:ser>
          <c:idx val="2"/>
          <c:order val="2"/>
          <c:tx>
            <c:strRef>
              <c:f>'Ü 3-8'!$E$9</c:f>
              <c:strCache>
                <c:ptCount val="1"/>
                <c:pt idx="0">
                  <c:v>Y Alle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'Ü 3-8'!$B$10:$B$21</c:f>
              <c:numCache>
                <c:formatCode>0.00</c:formatCode>
                <c:ptCount val="12"/>
                <c:pt idx="0">
                  <c:v>1.4</c:v>
                </c:pt>
                <c:pt idx="1">
                  <c:v>1.45</c:v>
                </c:pt>
                <c:pt idx="2">
                  <c:v>1.5</c:v>
                </c:pt>
                <c:pt idx="3">
                  <c:v>1.55</c:v>
                </c:pt>
                <c:pt idx="4">
                  <c:v>1.6</c:v>
                </c:pt>
                <c:pt idx="5">
                  <c:v>1.65</c:v>
                </c:pt>
                <c:pt idx="6">
                  <c:v>1.7</c:v>
                </c:pt>
                <c:pt idx="7">
                  <c:v>1.75</c:v>
                </c:pt>
                <c:pt idx="8">
                  <c:v>1.8</c:v>
                </c:pt>
                <c:pt idx="9">
                  <c:v>1.85</c:v>
                </c:pt>
                <c:pt idx="10">
                  <c:v>1.9</c:v>
                </c:pt>
                <c:pt idx="11">
                  <c:v>1.95</c:v>
                </c:pt>
              </c:numCache>
            </c:numRef>
          </c:xVal>
          <c:yVal>
            <c:numRef>
              <c:f>'Ü 3-8'!$E$10:$E$21</c:f>
              <c:numCache>
                <c:formatCode>0.0</c:formatCode>
                <c:ptCount val="12"/>
                <c:pt idx="0">
                  <c:v>31.483999999999995</c:v>
                </c:pt>
                <c:pt idx="1">
                  <c:v>36.75949999999996</c:v>
                </c:pt>
                <c:pt idx="2">
                  <c:v>42.034999999999982</c:v>
                </c:pt>
                <c:pt idx="3">
                  <c:v>47.310500000000005</c:v>
                </c:pt>
                <c:pt idx="4">
                  <c:v>52.58599999999997</c:v>
                </c:pt>
                <c:pt idx="5">
                  <c:v>57.861499999999964</c:v>
                </c:pt>
                <c:pt idx="6">
                  <c:v>63.136999999999986</c:v>
                </c:pt>
                <c:pt idx="7">
                  <c:v>68.41249999999998</c:v>
                </c:pt>
                <c:pt idx="8">
                  <c:v>73.687999999999974</c:v>
                </c:pt>
                <c:pt idx="9">
                  <c:v>78.963499999999996</c:v>
                </c:pt>
                <c:pt idx="10">
                  <c:v>84.238999999999962</c:v>
                </c:pt>
                <c:pt idx="11">
                  <c:v>89.514499999999984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81-4FD2-816F-2DD37105D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507152"/>
        <c:axId val="1"/>
      </c:scatterChart>
      <c:valAx>
        <c:axId val="471507152"/>
        <c:scaling>
          <c:orientation val="minMax"/>
          <c:max val="2"/>
          <c:min val="1.35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92"/>
          <c:min val="2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715071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666700976103482"/>
          <c:y val="0.51008759447237773"/>
          <c:w val="0.22833341910692539"/>
          <c:h val="0.276657812351769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 copies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795620437956206E-2"/>
          <c:y val="4.8814907427112156E-2"/>
          <c:w val="0.9270079600592781"/>
          <c:h val="0.85869413302809916"/>
        </c:manualLayout>
      </c:layout>
      <c:scatterChart>
        <c:scatterStyle val="lineMarker"/>
        <c:varyColors val="0"/>
        <c:ser>
          <c:idx val="0"/>
          <c:order val="0"/>
          <c:tx>
            <c:strRef>
              <c:f>'Ü 3-9'!$E$7</c:f>
              <c:strCache>
                <c:ptCount val="1"/>
                <c:pt idx="0">
                  <c:v>Yi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1"/>
            <c:backward val="1"/>
            <c:dispRSqr val="1"/>
            <c:dispEq val="1"/>
            <c:trendlineLbl>
              <c:layout>
                <c:manualLayout>
                  <c:x val="0.141015747250128"/>
                  <c:y val="-7.2428647108716757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'Ü 3-9'!$D$8:$D$13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</c:numCache>
            </c:numRef>
          </c:xVal>
          <c:yVal>
            <c:numRef>
              <c:f>'Ü 3-9'!$E$8:$E$13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7E-4423-AC58-964FDE0BB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944512"/>
        <c:axId val="1"/>
      </c:scatterChart>
      <c:valAx>
        <c:axId val="47194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4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719445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9375E-2"/>
          <c:y val="7.0588505623872644E-2"/>
          <c:w val="0.912109375"/>
          <c:h val="0.7960814800914525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9.6666461614173249E-2"/>
                  <c:y val="-0.3996961396617942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'Ü 3-20'!$C$9:$C$14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'Ü 3-20'!$D$9:$D$14</c:f>
              <c:numCache>
                <c:formatCode>General</c:formatCode>
                <c:ptCount val="6"/>
                <c:pt idx="0">
                  <c:v>32</c:v>
                </c:pt>
                <c:pt idx="1">
                  <c:v>35</c:v>
                </c:pt>
                <c:pt idx="2">
                  <c:v>28</c:v>
                </c:pt>
                <c:pt idx="3">
                  <c:v>30</c:v>
                </c:pt>
                <c:pt idx="4">
                  <c:v>26</c:v>
                </c:pt>
                <c:pt idx="5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4D-4BFC-B046-F290803F4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81312"/>
        <c:axId val="1"/>
      </c:scatterChart>
      <c:valAx>
        <c:axId val="176581312"/>
        <c:scaling>
          <c:orientation val="minMax"/>
          <c:min val="4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5813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84466019417475E-2"/>
          <c:y val="0.1072961373390558"/>
          <c:w val="0.89126213592233006"/>
          <c:h val="0.7167381974248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'Ü 3-21'!$D$7</c:f>
              <c:strCache>
                <c:ptCount val="1"/>
                <c:pt idx="0">
                  <c:v>Yi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5358992102993241"/>
                  <c:y val="0.33497316744129696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'Ü 3-21'!$C$8:$C$17</c:f>
              <c:numCache>
                <c:formatCode>0</c:formatCode>
                <c:ptCount val="10"/>
                <c:pt idx="0">
                  <c:v>4</c:v>
                </c:pt>
                <c:pt idx="1">
                  <c:v>1</c:v>
                </c:pt>
                <c:pt idx="2" formatCode="General">
                  <c:v>2</c:v>
                </c:pt>
                <c:pt idx="3" formatCode="General">
                  <c:v>2</c:v>
                </c:pt>
                <c:pt idx="4" formatCode="General">
                  <c:v>3</c:v>
                </c:pt>
                <c:pt idx="5" formatCode="General">
                  <c:v>5</c:v>
                </c:pt>
                <c:pt idx="6" formatCode="General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</c:numCache>
            </c:numRef>
          </c:xVal>
          <c:yVal>
            <c:numRef>
              <c:f>'Ü 3-21'!$D$8:$D$17</c:f>
              <c:numCache>
                <c:formatCode>General</c:formatCode>
                <c:ptCount val="10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9A-4BC1-AEB9-6AF5C66BA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58256"/>
        <c:axId val="1"/>
      </c:scatterChart>
      <c:valAx>
        <c:axId val="1749582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9582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93396627237026E-2"/>
          <c:y val="4.8868543191631836E-2"/>
          <c:w val="0.89505037036893798"/>
          <c:h val="0.733082706766917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'Ü 3-22'!$C$8</c:f>
              <c:strCache>
                <c:ptCount val="1"/>
                <c:pt idx="0">
                  <c:v>Yi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8.5826917507331624E-2"/>
                  <c:y val="0.2638386207280502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'Ü 3-22'!$B$9:$B$12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xVal>
          <c:yVal>
            <c:numRef>
              <c:f>'Ü 3-22'!$C$9:$C$12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C8-4008-B7CA-800F891BC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506168"/>
        <c:axId val="1"/>
      </c:scatterChart>
      <c:valAx>
        <c:axId val="471506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715061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251460</xdr:colOff>
      <xdr:row>23</xdr:row>
      <xdr:rowOff>60960</xdr:rowOff>
    </xdr:from>
    <xdr:to>
      <xdr:col>8</xdr:col>
      <xdr:colOff>594360</xdr:colOff>
      <xdr:row>41</xdr:row>
      <xdr:rowOff>99060</xdr:rowOff>
    </xdr:to>
    <xdr:graphicFrame macro="">
      <xdr:nvGraphicFramePr>
        <xdr:cNvPr id="2159" name="Diagramm 3">
          <a:extLst>
            <a:ext uri="{FF2B5EF4-FFF2-40B4-BE49-F238E27FC236}">
              <a16:creationId xmlns:a16="http://schemas.microsoft.com/office/drawing/2014/main" id="{1EC1B579-A3A2-40DA-B22A-75903043E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42371</xdr:colOff>
      <xdr:row>24</xdr:row>
      <xdr:rowOff>46312</xdr:rowOff>
    </xdr:from>
    <xdr:to>
      <xdr:col>7</xdr:col>
      <xdr:colOff>366220</xdr:colOff>
      <xdr:row>39</xdr:row>
      <xdr:rowOff>65361</xdr:rowOff>
    </xdr:to>
    <xdr:sp macro="" textlink="">
      <xdr:nvSpPr>
        <xdr:cNvPr id="2160" name="Line 5">
          <a:extLst>
            <a:ext uri="{FF2B5EF4-FFF2-40B4-BE49-F238E27FC236}">
              <a16:creationId xmlns:a16="http://schemas.microsoft.com/office/drawing/2014/main" id="{EB8CA971-9527-4A74-9B03-A98549FA29E3}"/>
            </a:ext>
          </a:extLst>
        </xdr:cNvPr>
        <xdr:cNvSpPr>
          <a:spLocks noChangeShapeType="1"/>
        </xdr:cNvSpPr>
      </xdr:nvSpPr>
      <xdr:spPr bwMode="auto">
        <a:xfrm flipV="1">
          <a:off x="2591130" y="4092795"/>
          <a:ext cx="3568918" cy="24824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327660</xdr:colOff>
      <xdr:row>27</xdr:row>
      <xdr:rowOff>0</xdr:rowOff>
    </xdr:from>
    <xdr:to>
      <xdr:col>7</xdr:col>
      <xdr:colOff>586740</xdr:colOff>
      <xdr:row>32</xdr:row>
      <xdr:rowOff>68580</xdr:rowOff>
    </xdr:to>
    <xdr:sp macro="" textlink="">
      <xdr:nvSpPr>
        <xdr:cNvPr id="2161" name="Line 6">
          <a:extLst>
            <a:ext uri="{FF2B5EF4-FFF2-40B4-BE49-F238E27FC236}">
              <a16:creationId xmlns:a16="http://schemas.microsoft.com/office/drawing/2014/main" id="{3BE50916-ED75-49CA-A244-7D0A5987A187}"/>
            </a:ext>
          </a:extLst>
        </xdr:cNvPr>
        <xdr:cNvSpPr>
          <a:spLocks noChangeShapeType="1"/>
        </xdr:cNvSpPr>
      </xdr:nvSpPr>
      <xdr:spPr bwMode="auto">
        <a:xfrm flipV="1">
          <a:off x="4815840" y="5204460"/>
          <a:ext cx="259080" cy="9067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601980</xdr:colOff>
      <xdr:row>25</xdr:row>
      <xdr:rowOff>30480</xdr:rowOff>
    </xdr:from>
    <xdr:to>
      <xdr:col>6</xdr:col>
      <xdr:colOff>699135</xdr:colOff>
      <xdr:row>25</xdr:row>
      <xdr:rowOff>30480</xdr:rowOff>
    </xdr:to>
    <xdr:sp macro="" textlink="">
      <xdr:nvSpPr>
        <xdr:cNvPr id="2162" name="Line 7">
          <a:extLst>
            <a:ext uri="{FF2B5EF4-FFF2-40B4-BE49-F238E27FC236}">
              <a16:creationId xmlns:a16="http://schemas.microsoft.com/office/drawing/2014/main" id="{C95E4BF2-1211-48B2-B5A4-200EE5A9B22E}"/>
            </a:ext>
          </a:extLst>
        </xdr:cNvPr>
        <xdr:cNvSpPr>
          <a:spLocks noChangeShapeType="1"/>
        </xdr:cNvSpPr>
      </xdr:nvSpPr>
      <xdr:spPr bwMode="auto">
        <a:xfrm>
          <a:off x="4697730" y="4221480"/>
          <a:ext cx="91630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329565</xdr:colOff>
      <xdr:row>23</xdr:row>
      <xdr:rowOff>148590</xdr:rowOff>
    </xdr:from>
    <xdr:to>
      <xdr:col>5</xdr:col>
      <xdr:colOff>329565</xdr:colOff>
      <xdr:row>40</xdr:row>
      <xdr:rowOff>17145</xdr:rowOff>
    </xdr:to>
    <xdr:sp macro="" textlink="">
      <xdr:nvSpPr>
        <xdr:cNvPr id="2163" name="Line 8">
          <a:extLst>
            <a:ext uri="{FF2B5EF4-FFF2-40B4-BE49-F238E27FC236}">
              <a16:creationId xmlns:a16="http://schemas.microsoft.com/office/drawing/2014/main" id="{3A47F3E6-4703-4D77-A4D7-467C6C6A1783}"/>
            </a:ext>
          </a:extLst>
        </xdr:cNvPr>
        <xdr:cNvSpPr>
          <a:spLocks noChangeShapeType="1"/>
        </xdr:cNvSpPr>
      </xdr:nvSpPr>
      <xdr:spPr bwMode="auto">
        <a:xfrm flipV="1">
          <a:off x="4425315" y="4015740"/>
          <a:ext cx="0" cy="262128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434340</xdr:colOff>
      <xdr:row>31</xdr:row>
      <xdr:rowOff>106680</xdr:rowOff>
    </xdr:from>
    <xdr:to>
      <xdr:col>8</xdr:col>
      <xdr:colOff>434340</xdr:colOff>
      <xdr:row>31</xdr:row>
      <xdr:rowOff>160020</xdr:rowOff>
    </xdr:to>
    <xdr:sp macro="" textlink="">
      <xdr:nvSpPr>
        <xdr:cNvPr id="2164" name="Line 9">
          <a:extLst>
            <a:ext uri="{FF2B5EF4-FFF2-40B4-BE49-F238E27FC236}">
              <a16:creationId xmlns:a16="http://schemas.microsoft.com/office/drawing/2014/main" id="{9973C6BE-2671-48EA-B09C-C4B71E934430}"/>
            </a:ext>
          </a:extLst>
        </xdr:cNvPr>
        <xdr:cNvSpPr>
          <a:spLocks noChangeShapeType="1"/>
        </xdr:cNvSpPr>
      </xdr:nvSpPr>
      <xdr:spPr bwMode="auto">
        <a:xfrm flipH="1">
          <a:off x="434340" y="5981700"/>
          <a:ext cx="5280660" cy="5334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0.35719</cdr:x>
      <cdr:y>0.08692</cdr:y>
    </cdr:from>
    <cdr:to>
      <cdr:x>0.59515</cdr:x>
      <cdr:y>0.15936</cdr:y>
    </cdr:to>
    <cdr:sp macro="" textlink="">
      <cdr:nvSpPr>
        <cdr:cNvPr id="1024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136" y="272153"/>
          <a:ext cx="1333762" cy="2267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X^ = 0,13 + 0,91 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23</xdr:row>
      <xdr:rowOff>0</xdr:rowOff>
    </xdr:from>
    <xdr:to>
      <xdr:col>6</xdr:col>
      <xdr:colOff>1508760</xdr:colOff>
      <xdr:row>37</xdr:row>
      <xdr:rowOff>160020</xdr:rowOff>
    </xdr:to>
    <xdr:graphicFrame macro="">
      <xdr:nvGraphicFramePr>
        <xdr:cNvPr id="4114" name="Diagramm 2">
          <a:extLst>
            <a:ext uri="{FF2B5EF4-FFF2-40B4-BE49-F238E27FC236}">
              <a16:creationId xmlns:a16="http://schemas.microsoft.com/office/drawing/2014/main" id="{4C2663BF-EBF9-4101-BD07-C68E7E561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21</xdr:row>
      <xdr:rowOff>60960</xdr:rowOff>
    </xdr:from>
    <xdr:to>
      <xdr:col>12</xdr:col>
      <xdr:colOff>472440</xdr:colOff>
      <xdr:row>44</xdr:row>
      <xdr:rowOff>60960</xdr:rowOff>
    </xdr:to>
    <xdr:grpSp>
      <xdr:nvGrpSpPr>
        <xdr:cNvPr id="5181" name="Group 5">
          <a:extLst>
            <a:ext uri="{FF2B5EF4-FFF2-40B4-BE49-F238E27FC236}">
              <a16:creationId xmlns:a16="http://schemas.microsoft.com/office/drawing/2014/main" id="{377A02C4-9CE3-4F0F-9F2F-A5B55261E973}"/>
            </a:ext>
          </a:extLst>
        </xdr:cNvPr>
        <xdr:cNvGrpSpPr>
          <a:grpSpLocks/>
        </xdr:cNvGrpSpPr>
      </xdr:nvGrpSpPr>
      <xdr:grpSpPr bwMode="auto">
        <a:xfrm>
          <a:off x="1070187" y="3727027"/>
          <a:ext cx="8740986" cy="3894666"/>
          <a:chOff x="590" y="330"/>
          <a:chExt cx="760" cy="390"/>
        </a:xfrm>
      </xdr:grpSpPr>
      <xdr:graphicFrame macro="">
        <xdr:nvGraphicFramePr>
          <xdr:cNvPr id="5182" name="Diagramm 3">
            <a:extLst>
              <a:ext uri="{FF2B5EF4-FFF2-40B4-BE49-F238E27FC236}">
                <a16:creationId xmlns:a16="http://schemas.microsoft.com/office/drawing/2014/main" id="{AC790E72-070B-401B-9842-6BC26540F1DF}"/>
              </a:ext>
            </a:extLst>
          </xdr:cNvPr>
          <xdr:cNvGraphicFramePr>
            <a:graphicFrameLocks/>
          </xdr:cNvGraphicFramePr>
        </xdr:nvGraphicFramePr>
        <xdr:xfrm>
          <a:off x="590" y="330"/>
          <a:ext cx="760" cy="3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183" name="Line 4">
            <a:extLst>
              <a:ext uri="{FF2B5EF4-FFF2-40B4-BE49-F238E27FC236}">
                <a16:creationId xmlns:a16="http://schemas.microsoft.com/office/drawing/2014/main" id="{7E72790F-530D-40BC-A09D-66448238B328}"/>
              </a:ext>
            </a:extLst>
          </xdr:cNvPr>
          <xdr:cNvSpPr>
            <a:spLocks noChangeShapeType="1"/>
          </xdr:cNvSpPr>
        </xdr:nvSpPr>
        <xdr:spPr bwMode="auto">
          <a:xfrm flipV="1">
            <a:off x="631" y="330"/>
            <a:ext cx="542" cy="297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0.14123</cdr:x>
      <cdr:y>0.11373</cdr:y>
    </cdr:from>
    <cdr:to>
      <cdr:x>0.33099</cdr:x>
      <cdr:y>0.21545</cdr:y>
    </cdr:to>
    <cdr:sp macro="" textlink="">
      <cdr:nvSpPr>
        <cdr:cNvPr id="18433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7536" y="405241"/>
          <a:ext cx="1661846" cy="35529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 = 0,8 + 0,4 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24</xdr:row>
      <xdr:rowOff>68580</xdr:rowOff>
    </xdr:from>
    <xdr:to>
      <xdr:col>7</xdr:col>
      <xdr:colOff>487680</xdr:colOff>
      <xdr:row>39</xdr:row>
      <xdr:rowOff>68580</xdr:rowOff>
    </xdr:to>
    <xdr:graphicFrame macro="">
      <xdr:nvGraphicFramePr>
        <xdr:cNvPr id="96258" name="Diagramm 2">
          <a:extLst>
            <a:ext uri="{FF2B5EF4-FFF2-40B4-BE49-F238E27FC236}">
              <a16:creationId xmlns:a16="http://schemas.microsoft.com/office/drawing/2014/main" id="{8F1C4FA7-A812-4637-9E5C-C0D848CF1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25</xdr:row>
      <xdr:rowOff>68580</xdr:rowOff>
    </xdr:from>
    <xdr:to>
      <xdr:col>7</xdr:col>
      <xdr:colOff>731520</xdr:colOff>
      <xdr:row>40</xdr:row>
      <xdr:rowOff>0</xdr:rowOff>
    </xdr:to>
    <xdr:graphicFrame macro="">
      <xdr:nvGraphicFramePr>
        <xdr:cNvPr id="97282" name="Diagramm 2">
          <a:extLst>
            <a:ext uri="{FF2B5EF4-FFF2-40B4-BE49-F238E27FC236}">
              <a16:creationId xmlns:a16="http://schemas.microsoft.com/office/drawing/2014/main" id="{59444B06-C0A2-4DB4-8581-9F37D25B0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16</xdr:row>
      <xdr:rowOff>160020</xdr:rowOff>
    </xdr:from>
    <xdr:to>
      <xdr:col>7</xdr:col>
      <xdr:colOff>1264920</xdr:colOff>
      <xdr:row>32</xdr:row>
      <xdr:rowOff>60960</xdr:rowOff>
    </xdr:to>
    <xdr:graphicFrame macro="">
      <xdr:nvGraphicFramePr>
        <xdr:cNvPr id="98306" name="Diagramm 1">
          <a:extLst>
            <a:ext uri="{FF2B5EF4-FFF2-40B4-BE49-F238E27FC236}">
              <a16:creationId xmlns:a16="http://schemas.microsoft.com/office/drawing/2014/main" id="{46AB9987-5192-44D1-B757-F4E3951442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zoomScaleNormal="100" workbookViewId="0">
      <selection activeCell="D12" sqref="D12"/>
    </sheetView>
  </sheetViews>
  <sheetFormatPr baseColWidth="10" defaultRowHeight="12.75" x14ac:dyDescent="0.2"/>
  <cols>
    <col min="1" max="3" width="11.5703125" style="22"/>
    <col min="4" max="4" width="21.140625" style="22" customWidth="1"/>
    <col min="5" max="6" width="11.5703125" style="22"/>
  </cols>
  <sheetData>
    <row r="1" spans="1:7" ht="13.5" thickBot="1" x14ac:dyDescent="0.25">
      <c r="A1" s="20"/>
      <c r="B1" s="20"/>
      <c r="C1" s="20"/>
      <c r="D1" s="20"/>
      <c r="E1" s="20"/>
      <c r="F1" s="20"/>
      <c r="G1" s="20"/>
    </row>
    <row r="2" spans="1:7" ht="13.5" thickBot="1" x14ac:dyDescent="0.25">
      <c r="A2" s="20"/>
      <c r="B2" s="27"/>
      <c r="C2" s="28"/>
      <c r="D2" s="28" t="s">
        <v>32</v>
      </c>
      <c r="E2" s="28"/>
      <c r="F2" s="29"/>
      <c r="G2" s="20"/>
    </row>
    <row r="3" spans="1:7" ht="23.25" x14ac:dyDescent="0.35">
      <c r="A3" s="20"/>
      <c r="B3" s="265" t="s">
        <v>39</v>
      </c>
      <c r="C3" s="266"/>
      <c r="D3" s="266"/>
      <c r="E3" s="266"/>
      <c r="F3" s="267"/>
      <c r="G3" s="20"/>
    </row>
    <row r="4" spans="1:7" ht="18.75" thickBot="1" x14ac:dyDescent="0.3">
      <c r="A4" s="20"/>
      <c r="B4" s="268" t="s">
        <v>33</v>
      </c>
      <c r="C4" s="269"/>
      <c r="D4" s="269"/>
      <c r="E4" s="269"/>
      <c r="F4" s="270"/>
      <c r="G4" s="20"/>
    </row>
    <row r="5" spans="1:7" x14ac:dyDescent="0.2">
      <c r="B5" s="30"/>
      <c r="C5" s="31"/>
      <c r="D5" s="31"/>
      <c r="E5" s="31"/>
      <c r="F5" s="32"/>
    </row>
    <row r="6" spans="1:7" ht="13.5" thickBot="1" x14ac:dyDescent="0.25">
      <c r="B6" s="33"/>
      <c r="C6" s="34"/>
      <c r="D6" s="34"/>
      <c r="E6" s="34"/>
      <c r="F6" s="35"/>
    </row>
    <row r="7" spans="1:7" ht="23.25" x14ac:dyDescent="0.35">
      <c r="B7" s="265" t="s">
        <v>76</v>
      </c>
      <c r="C7" s="266"/>
      <c r="D7" s="266"/>
      <c r="E7" s="266"/>
      <c r="F7" s="267"/>
    </row>
    <row r="8" spans="1:7" ht="13.5" thickBot="1" x14ac:dyDescent="0.25">
      <c r="B8" s="271"/>
      <c r="C8" s="272"/>
      <c r="D8" s="272"/>
      <c r="E8" s="272"/>
      <c r="F8" s="273"/>
    </row>
    <row r="9" spans="1:7" x14ac:dyDescent="0.2">
      <c r="B9" s="122"/>
      <c r="C9" s="123"/>
      <c r="D9" s="123"/>
      <c r="E9" s="123"/>
      <c r="F9" s="124"/>
    </row>
    <row r="10" spans="1:7" x14ac:dyDescent="0.2">
      <c r="B10" s="274"/>
      <c r="C10" s="275"/>
      <c r="D10" s="275"/>
      <c r="E10" s="275"/>
      <c r="F10" s="276"/>
    </row>
    <row r="11" spans="1:7" x14ac:dyDescent="0.2">
      <c r="B11" s="274"/>
      <c r="C11" s="275"/>
      <c r="D11" s="275"/>
      <c r="E11" s="275"/>
      <c r="F11" s="276"/>
    </row>
    <row r="12" spans="1:7" x14ac:dyDescent="0.2">
      <c r="B12" s="125"/>
      <c r="C12" s="126"/>
      <c r="D12" s="36" t="s">
        <v>1</v>
      </c>
      <c r="E12" s="126"/>
      <c r="F12" s="128"/>
    </row>
    <row r="13" spans="1:7" x14ac:dyDescent="0.2">
      <c r="B13" s="125"/>
      <c r="C13" s="126"/>
      <c r="D13" s="36" t="s">
        <v>20</v>
      </c>
      <c r="E13" s="126"/>
      <c r="F13" s="128"/>
    </row>
    <row r="14" spans="1:7" x14ac:dyDescent="0.2">
      <c r="B14" s="125"/>
      <c r="C14" s="126"/>
      <c r="D14" s="36" t="s">
        <v>24</v>
      </c>
      <c r="E14" s="126"/>
      <c r="F14" s="128"/>
    </row>
    <row r="15" spans="1:7" x14ac:dyDescent="0.2">
      <c r="B15" s="125"/>
      <c r="C15" s="126"/>
      <c r="D15" s="36" t="s">
        <v>30</v>
      </c>
      <c r="E15" s="126"/>
      <c r="F15" s="128"/>
    </row>
    <row r="16" spans="1:7" x14ac:dyDescent="0.2">
      <c r="B16" s="125"/>
      <c r="C16" s="126"/>
      <c r="D16" s="36" t="s">
        <v>31</v>
      </c>
      <c r="E16" s="126"/>
      <c r="F16" s="128"/>
    </row>
    <row r="17" spans="2:6" x14ac:dyDescent="0.2">
      <c r="B17" s="125"/>
      <c r="C17" s="126"/>
      <c r="D17" s="36" t="s">
        <v>105</v>
      </c>
      <c r="E17" s="126"/>
      <c r="F17" s="128"/>
    </row>
    <row r="18" spans="2:6" x14ac:dyDescent="0.2">
      <c r="B18" s="125"/>
      <c r="C18" s="126"/>
      <c r="D18" s="36" t="s">
        <v>52</v>
      </c>
      <c r="E18" s="126"/>
      <c r="F18" s="128"/>
    </row>
    <row r="19" spans="2:6" x14ac:dyDescent="0.2">
      <c r="B19" s="125"/>
      <c r="C19" s="126"/>
      <c r="D19" s="36" t="s">
        <v>54</v>
      </c>
      <c r="E19" s="126"/>
      <c r="F19" s="128"/>
    </row>
    <row r="20" spans="2:6" x14ac:dyDescent="0.2">
      <c r="B20" s="125"/>
      <c r="C20" s="126"/>
      <c r="D20" s="36" t="s">
        <v>65</v>
      </c>
      <c r="E20" s="126"/>
      <c r="F20" s="128"/>
    </row>
    <row r="21" spans="2:6" x14ac:dyDescent="0.2">
      <c r="B21" s="125"/>
      <c r="C21" s="126"/>
      <c r="D21" s="36" t="s">
        <v>106</v>
      </c>
      <c r="E21" s="126"/>
      <c r="F21" s="128"/>
    </row>
    <row r="22" spans="2:6" x14ac:dyDescent="0.2">
      <c r="B22" s="125"/>
      <c r="C22" s="126"/>
      <c r="D22" s="127"/>
      <c r="E22" s="126"/>
      <c r="F22" s="128"/>
    </row>
    <row r="23" spans="2:6" x14ac:dyDescent="0.2">
      <c r="B23" s="125"/>
      <c r="C23" s="126"/>
      <c r="D23" s="127"/>
      <c r="E23" s="126"/>
      <c r="F23" s="128"/>
    </row>
    <row r="24" spans="2:6" x14ac:dyDescent="0.2">
      <c r="B24" s="125"/>
      <c r="C24" s="126"/>
      <c r="D24" s="127"/>
      <c r="E24" s="126"/>
      <c r="F24" s="128"/>
    </row>
    <row r="25" spans="2:6" x14ac:dyDescent="0.2">
      <c r="B25" s="125"/>
      <c r="C25" s="126"/>
      <c r="D25" s="37"/>
      <c r="E25" s="126"/>
      <c r="F25" s="128"/>
    </row>
    <row r="26" spans="2:6" x14ac:dyDescent="0.2">
      <c r="B26" s="125"/>
      <c r="C26" s="126"/>
      <c r="D26" s="37"/>
      <c r="E26" s="126"/>
      <c r="F26" s="128"/>
    </row>
    <row r="27" spans="2:6" x14ac:dyDescent="0.2">
      <c r="B27" s="122"/>
      <c r="C27" s="123"/>
      <c r="D27" s="123"/>
      <c r="E27" s="123"/>
      <c r="F27" s="124"/>
    </row>
    <row r="28" spans="2:6" x14ac:dyDescent="0.2">
      <c r="B28" s="122"/>
      <c r="C28" s="123"/>
      <c r="D28" s="123"/>
      <c r="E28" s="123"/>
      <c r="F28" s="124"/>
    </row>
    <row r="29" spans="2:6" ht="13.5" thickBot="1" x14ac:dyDescent="0.25">
      <c r="B29" s="129"/>
      <c r="C29" s="130"/>
      <c r="D29" s="130"/>
      <c r="E29" s="130"/>
      <c r="F29" s="131"/>
    </row>
  </sheetData>
  <mergeCells count="5">
    <mergeCell ref="B3:F3"/>
    <mergeCell ref="B4:F4"/>
    <mergeCell ref="B7:F7"/>
    <mergeCell ref="B8:F8"/>
    <mergeCell ref="B10:F11"/>
  </mergeCells>
  <hyperlinks>
    <hyperlink ref="D17" location="' M 3-11 - M 3-19'!A1" display="M 3-11 - M 3-19"/>
    <hyperlink ref="D15" location="'Ü 3-9'!A1" display="Ü 3-9"/>
    <hyperlink ref="D14" location="'Ü 3-8'!A1" display="Ü 3-8"/>
    <hyperlink ref="D13" location="'Ü 3-7'!A1" display="Ü 3-7"/>
    <hyperlink ref="D12" location="'Ü 3-6'!A1" display="Ü 3-6"/>
    <hyperlink ref="D16" location="'Ü 3-10'!A1" display="Ü 3-10"/>
    <hyperlink ref="D18" location="'Ü 3-20'!A1" display="Ü 3-20"/>
    <hyperlink ref="D19" location="'Ü 3-21'!A1" display="Ü 3-21"/>
    <hyperlink ref="D20" location="'Ü 3-22'!A1" display="Ü 3-22"/>
    <hyperlink ref="D21" location="'M 3-23 - Ü 3-28'!A1" display="M 3-23 - Ü 3-28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P23"/>
  <sheetViews>
    <sheetView showGridLines="0" zoomScaleNormal="100" workbookViewId="0">
      <selection activeCell="C4" sqref="C4"/>
    </sheetView>
  </sheetViews>
  <sheetFormatPr baseColWidth="10" defaultRowHeight="12.75" x14ac:dyDescent="0.2"/>
  <cols>
    <col min="2" max="2" width="11.42578125" customWidth="1"/>
    <col min="3" max="3" width="15.85546875" customWidth="1"/>
    <col min="4" max="4" width="10.28515625" customWidth="1"/>
    <col min="5" max="6" width="10.42578125" customWidth="1"/>
    <col min="7" max="7" width="10.85546875" customWidth="1"/>
    <col min="8" max="8" width="20.28515625" customWidth="1"/>
    <col min="9" max="9" width="9.5703125" customWidth="1"/>
    <col min="10" max="10" width="8.7109375" customWidth="1"/>
  </cols>
  <sheetData>
    <row r="1" spans="1:16" s="20" customFormat="1" x14ac:dyDescent="0.2">
      <c r="A1" s="20" t="s">
        <v>77</v>
      </c>
    </row>
    <row r="2" spans="1:16" s="20" customFormat="1" x14ac:dyDescent="0.2"/>
    <row r="3" spans="1:16" ht="13.5" thickBo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3.5" thickBot="1" x14ac:dyDescent="0.25">
      <c r="A4" s="38" t="s">
        <v>54</v>
      </c>
      <c r="B4" s="38" t="s">
        <v>78</v>
      </c>
      <c r="C4" s="38" t="s">
        <v>106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x14ac:dyDescent="0.2">
      <c r="A5" s="22"/>
      <c r="B5" s="39"/>
      <c r="C5" s="39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3.5" thickBot="1" x14ac:dyDescent="0.25">
      <c r="A6" s="22"/>
      <c r="B6" s="22"/>
      <c r="C6" s="16"/>
      <c r="D6" s="22"/>
      <c r="E6" s="22"/>
      <c r="F6" s="22"/>
      <c r="G6" s="22"/>
      <c r="H6" s="186"/>
      <c r="I6" s="22"/>
      <c r="J6" s="22"/>
      <c r="K6" s="22"/>
      <c r="L6" s="22"/>
      <c r="M6" s="22"/>
      <c r="N6" s="22"/>
      <c r="O6" s="22"/>
      <c r="P6" s="22"/>
    </row>
    <row r="7" spans="1:16" ht="13.5" thickBot="1" x14ac:dyDescent="0.25">
      <c r="B7" s="83" t="s">
        <v>65</v>
      </c>
    </row>
    <row r="8" spans="1:16" ht="13.5" thickBot="1" x14ac:dyDescent="0.25">
      <c r="B8" s="252" t="s">
        <v>4</v>
      </c>
      <c r="C8" s="253" t="s">
        <v>5</v>
      </c>
      <c r="D8" s="253" t="s">
        <v>59</v>
      </c>
      <c r="E8" s="253" t="s">
        <v>66</v>
      </c>
      <c r="F8" s="253" t="s">
        <v>60</v>
      </c>
      <c r="G8" s="253" t="s">
        <v>67</v>
      </c>
      <c r="H8" s="253" t="s">
        <v>68</v>
      </c>
      <c r="I8" s="253" t="s">
        <v>6</v>
      </c>
      <c r="J8" s="254" t="s">
        <v>7</v>
      </c>
    </row>
    <row r="9" spans="1:16" x14ac:dyDescent="0.2">
      <c r="B9" s="246">
        <v>1</v>
      </c>
      <c r="C9" s="65">
        <v>4</v>
      </c>
      <c r="D9" s="247">
        <f>B9-$C$15</f>
        <v>-2</v>
      </c>
      <c r="E9" s="65">
        <f>D9^2</f>
        <v>4</v>
      </c>
      <c r="F9" s="247">
        <f>C9-$C$16</f>
        <v>-1</v>
      </c>
      <c r="G9" s="65">
        <f>F9^2</f>
        <v>1</v>
      </c>
      <c r="H9" s="247">
        <f>D9*F9</f>
        <v>2</v>
      </c>
      <c r="I9" s="65">
        <f t="shared" ref="I9:J12" si="0">B9*B9</f>
        <v>1</v>
      </c>
      <c r="J9" s="248">
        <f t="shared" si="0"/>
        <v>16</v>
      </c>
    </row>
    <row r="10" spans="1:16" x14ac:dyDescent="0.2">
      <c r="B10" s="201">
        <v>2</v>
      </c>
      <c r="C10" s="42">
        <v>3</v>
      </c>
      <c r="D10" s="73">
        <f>B10-$C$15</f>
        <v>-1</v>
      </c>
      <c r="E10" s="42">
        <f>D10^2</f>
        <v>1</v>
      </c>
      <c r="F10" s="73">
        <f>C10-$C$16</f>
        <v>-2</v>
      </c>
      <c r="G10" s="42">
        <f>F10^2</f>
        <v>4</v>
      </c>
      <c r="H10" s="73">
        <f>D10*F10</f>
        <v>2</v>
      </c>
      <c r="I10" s="42">
        <f t="shared" si="0"/>
        <v>4</v>
      </c>
      <c r="J10" s="216">
        <f t="shared" si="0"/>
        <v>9</v>
      </c>
    </row>
    <row r="11" spans="1:16" x14ac:dyDescent="0.2">
      <c r="B11" s="201">
        <v>4</v>
      </c>
      <c r="C11" s="42">
        <v>5</v>
      </c>
      <c r="D11" s="73">
        <f>B11-$C$15</f>
        <v>1</v>
      </c>
      <c r="E11" s="42">
        <f>D11^2</f>
        <v>1</v>
      </c>
      <c r="F11" s="73">
        <f>C11-$C$16</f>
        <v>0</v>
      </c>
      <c r="G11" s="42">
        <f>F11^2</f>
        <v>0</v>
      </c>
      <c r="H11" s="73">
        <f>D11*F11</f>
        <v>0</v>
      </c>
      <c r="I11" s="42">
        <f t="shared" si="0"/>
        <v>16</v>
      </c>
      <c r="J11" s="216">
        <f t="shared" si="0"/>
        <v>25</v>
      </c>
    </row>
    <row r="12" spans="1:16" ht="13.5" thickBot="1" x14ac:dyDescent="0.25">
      <c r="B12" s="249">
        <v>5</v>
      </c>
      <c r="C12" s="68">
        <v>8</v>
      </c>
      <c r="D12" s="250">
        <f>B12-$C$15</f>
        <v>2</v>
      </c>
      <c r="E12" s="68">
        <f>D12^2</f>
        <v>4</v>
      </c>
      <c r="F12" s="250">
        <f>C12-$C$16</f>
        <v>3</v>
      </c>
      <c r="G12" s="68">
        <f>F12^2</f>
        <v>9</v>
      </c>
      <c r="H12" s="250">
        <f>D12*F12</f>
        <v>6</v>
      </c>
      <c r="I12" s="68">
        <f t="shared" si="0"/>
        <v>25</v>
      </c>
      <c r="J12" s="251">
        <f t="shared" si="0"/>
        <v>64</v>
      </c>
    </row>
    <row r="13" spans="1:16" ht="13.5" thickBot="1" x14ac:dyDescent="0.25">
      <c r="B13" s="77">
        <f t="shared" ref="B13:J13" si="1">SUM(B9:B12)</f>
        <v>12</v>
      </c>
      <c r="C13" s="78">
        <f t="shared" si="1"/>
        <v>20</v>
      </c>
      <c r="D13" s="78">
        <f t="shared" si="1"/>
        <v>0</v>
      </c>
      <c r="E13" s="78">
        <f t="shared" si="1"/>
        <v>10</v>
      </c>
      <c r="F13" s="78">
        <f t="shared" si="1"/>
        <v>0</v>
      </c>
      <c r="G13" s="78">
        <f t="shared" si="1"/>
        <v>14</v>
      </c>
      <c r="H13" s="78">
        <f t="shared" si="1"/>
        <v>10</v>
      </c>
      <c r="I13" s="78">
        <f t="shared" si="1"/>
        <v>46</v>
      </c>
      <c r="J13" s="79">
        <f t="shared" si="1"/>
        <v>114</v>
      </c>
    </row>
    <row r="14" spans="1:16" ht="13.5" thickBot="1" x14ac:dyDescent="0.25"/>
    <row r="15" spans="1:16" ht="13.5" thickBot="1" x14ac:dyDescent="0.25">
      <c r="B15" s="132" t="s">
        <v>56</v>
      </c>
      <c r="C15" s="196">
        <f>AVERAGE(B9:B12)</f>
        <v>3</v>
      </c>
      <c r="E15" s="255" t="s">
        <v>97</v>
      </c>
      <c r="F15" s="132" t="s">
        <v>95</v>
      </c>
      <c r="G15" s="196">
        <f>1/4*H13</f>
        <v>2.5</v>
      </c>
    </row>
    <row r="16" spans="1:16" ht="13.5" thickBot="1" x14ac:dyDescent="0.25">
      <c r="B16" s="132" t="s">
        <v>57</v>
      </c>
      <c r="C16" s="257">
        <f>AVERAGE(C9:C12)</f>
        <v>5</v>
      </c>
      <c r="E16" s="256" t="s">
        <v>98</v>
      </c>
      <c r="F16" s="132" t="s">
        <v>96</v>
      </c>
      <c r="G16" s="257">
        <f>CORREL(B9:B12,C9:C12)</f>
        <v>0.84515425472851657</v>
      </c>
    </row>
    <row r="17" spans="3:10" ht="14.25" x14ac:dyDescent="0.2">
      <c r="C17" s="17"/>
    </row>
    <row r="20" spans="3:10" x14ac:dyDescent="0.2">
      <c r="F20" s="1"/>
      <c r="G20" s="13"/>
    </row>
    <row r="21" spans="3:10" x14ac:dyDescent="0.2">
      <c r="F21" s="1"/>
      <c r="G21" s="13"/>
    </row>
    <row r="22" spans="3:10" x14ac:dyDescent="0.2">
      <c r="F22" s="1"/>
      <c r="G22" s="13"/>
    </row>
    <row r="23" spans="3:10" ht="14.25" x14ac:dyDescent="0.2">
      <c r="F23" s="1"/>
      <c r="G23" s="13"/>
      <c r="J23" s="17"/>
    </row>
  </sheetData>
  <hyperlinks>
    <hyperlink ref="B4" location="LS_G!A1" display="Übersicht"/>
    <hyperlink ref="C4" location="'M 3-23 - Ü 3-28'!A1" display="M 3-23 - Ü 3-28"/>
    <hyperlink ref="A4" location="'Ü 3-21'!A1" display="Ü 3-21"/>
  </hyperlinks>
  <pageMargins left="0.78740157499999996" right="0.78740157499999996" top="0.984251969" bottom="0.984251969" header="0.4921259845" footer="0.4921259845"/>
  <pageSetup paperSize="9" scale="108" orientation="landscape" horizontalDpi="300" verticalDpi="300" r:id="rId1"/>
  <headerFooter alignWithMargins="0">
    <oddHeader>&amp;A</oddHeader>
    <oddFooter>&amp;LStatistik P.Schmidt: &amp;F; &amp;A&amp;R&amp;D;&amp;T -- Seite &amp;P (von &amp;N)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P15"/>
  <sheetViews>
    <sheetView showGridLines="0" zoomScaleNormal="100" workbookViewId="0">
      <selection activeCell="B4" sqref="B4"/>
    </sheetView>
  </sheetViews>
  <sheetFormatPr baseColWidth="10" defaultRowHeight="12.75" x14ac:dyDescent="0.2"/>
  <sheetData>
    <row r="1" spans="1:16" s="20" customFormat="1" x14ac:dyDescent="0.2">
      <c r="A1" s="20" t="s">
        <v>77</v>
      </c>
    </row>
    <row r="2" spans="1:16" s="20" customFormat="1" x14ac:dyDescent="0.2"/>
    <row r="3" spans="1:16" ht="13.5" thickBot="1" x14ac:dyDescent="0.25">
      <c r="A3" s="22"/>
      <c r="B3" s="22"/>
      <c r="C3" s="22"/>
      <c r="D3" s="22"/>
      <c r="E3" s="22"/>
      <c r="F3" s="22"/>
      <c r="G3" s="22"/>
      <c r="H3" s="22"/>
      <c r="J3" s="22"/>
      <c r="K3" s="22"/>
      <c r="L3" s="22"/>
      <c r="M3" s="22"/>
      <c r="N3" s="22"/>
      <c r="O3" s="22"/>
      <c r="P3" s="22"/>
    </row>
    <row r="4" spans="1:16" ht="13.5" thickBot="1" x14ac:dyDescent="0.25">
      <c r="A4" s="38" t="s">
        <v>65</v>
      </c>
      <c r="B4" s="38" t="s">
        <v>78</v>
      </c>
      <c r="C4" s="264"/>
      <c r="D4" s="22"/>
      <c r="E4" s="22"/>
      <c r="F4" s="22"/>
      <c r="G4" s="22"/>
      <c r="I4" s="22"/>
      <c r="J4" s="22"/>
      <c r="K4" s="22"/>
      <c r="L4" s="22"/>
      <c r="M4" s="22"/>
      <c r="N4" s="22"/>
      <c r="O4" s="22"/>
      <c r="P4" s="22"/>
    </row>
    <row r="5" spans="1:16" x14ac:dyDescent="0.2">
      <c r="A5" s="22"/>
      <c r="B5" s="39"/>
      <c r="C5" s="39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3.5" thickBot="1" x14ac:dyDescent="0.25">
      <c r="A6" s="22"/>
      <c r="B6" s="22"/>
      <c r="C6" s="16"/>
      <c r="D6" s="22"/>
      <c r="E6" s="22"/>
      <c r="F6" s="22"/>
      <c r="G6" s="22"/>
      <c r="H6" s="186"/>
      <c r="I6" s="22"/>
      <c r="J6" s="22"/>
      <c r="K6" s="22"/>
      <c r="L6" s="22"/>
      <c r="M6" s="22"/>
      <c r="N6" s="22"/>
      <c r="O6" s="22"/>
      <c r="P6" s="22"/>
    </row>
    <row r="7" spans="1:16" ht="13.5" thickBot="1" x14ac:dyDescent="0.25">
      <c r="B7" s="83" t="s">
        <v>69</v>
      </c>
      <c r="D7" s="83" t="s">
        <v>74</v>
      </c>
      <c r="H7" s="41"/>
      <c r="I7" s="41"/>
    </row>
    <row r="8" spans="1:16" ht="13.5" thickBot="1" x14ac:dyDescent="0.25">
      <c r="B8" s="195" t="s">
        <v>99</v>
      </c>
      <c r="D8" s="195" t="s">
        <v>102</v>
      </c>
      <c r="H8" s="22"/>
    </row>
    <row r="9" spans="1:16" ht="13.5" thickBot="1" x14ac:dyDescent="0.25"/>
    <row r="10" spans="1:16" ht="13.5" thickBot="1" x14ac:dyDescent="0.25">
      <c r="B10" s="83" t="s">
        <v>72</v>
      </c>
      <c r="C10" s="21"/>
      <c r="D10" s="83" t="s">
        <v>75</v>
      </c>
    </row>
    <row r="11" spans="1:16" ht="13.5" thickBot="1" x14ac:dyDescent="0.25">
      <c r="B11" s="195" t="s">
        <v>100</v>
      </c>
      <c r="D11" s="195" t="s">
        <v>103</v>
      </c>
    </row>
    <row r="12" spans="1:16" ht="13.5" thickBot="1" x14ac:dyDescent="0.25"/>
    <row r="13" spans="1:16" ht="13.5" thickBot="1" x14ac:dyDescent="0.25">
      <c r="B13" s="83" t="s">
        <v>73</v>
      </c>
      <c r="D13" s="83" t="s">
        <v>70</v>
      </c>
    </row>
    <row r="14" spans="1:16" ht="13.5" thickBot="1" x14ac:dyDescent="0.25">
      <c r="B14" s="195" t="s">
        <v>101</v>
      </c>
      <c r="D14" s="258" t="s">
        <v>104</v>
      </c>
      <c r="E14" s="259"/>
      <c r="F14" s="259"/>
      <c r="G14" s="260"/>
    </row>
    <row r="15" spans="1:16" ht="13.5" thickBot="1" x14ac:dyDescent="0.25">
      <c r="D15" s="261" t="s">
        <v>71</v>
      </c>
      <c r="E15" s="262"/>
      <c r="F15" s="262"/>
      <c r="G15" s="263"/>
    </row>
  </sheetData>
  <hyperlinks>
    <hyperlink ref="B4" location="LS_G!A1" display="Übersicht"/>
    <hyperlink ref="A4" location="'Ü 3-22'!A1" display="Ü 3-22"/>
  </hyperlinks>
  <pageMargins left="0.78740157499999996" right="0.78740157499999996" top="0.984251969" bottom="0.984251969" header="0.4921259845" footer="0.4921259845"/>
  <pageSetup paperSize="9" scale="94" orientation="portrait" horizontalDpi="300" verticalDpi="300" r:id="rId1"/>
  <headerFooter alignWithMargins="0">
    <oddHeader>&amp;A</oddHeader>
    <oddFooter>&amp;LStatistik P.Schmidt: &amp;F; &amp;A&amp;R&amp;D;&amp;T -- Seite &amp;P (von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R61"/>
  <sheetViews>
    <sheetView showGridLines="0" zoomScale="85" zoomScaleNormal="85" workbookViewId="0">
      <selection activeCell="J28" sqref="I28:J28"/>
    </sheetView>
  </sheetViews>
  <sheetFormatPr baseColWidth="10" defaultRowHeight="12.75" x14ac:dyDescent="0.2"/>
  <cols>
    <col min="1" max="1" width="11.5703125" style="22"/>
    <col min="2" max="2" width="15.140625" style="22" customWidth="1"/>
    <col min="3" max="5" width="11.5703125" style="22"/>
    <col min="6" max="6" width="12.28515625" style="22" customWidth="1"/>
    <col min="7" max="7" width="13.28515625" style="22" customWidth="1"/>
    <col min="8" max="8" width="11.5703125" style="22"/>
    <col min="9" max="9" width="13.28515625" style="22" customWidth="1"/>
    <col min="10" max="10" width="3.140625" style="22" customWidth="1"/>
    <col min="11" max="11" width="11.5703125" style="22"/>
  </cols>
  <sheetData>
    <row r="1" spans="1:18" s="20" customFormat="1" x14ac:dyDescent="0.2">
      <c r="A1" s="20" t="s">
        <v>77</v>
      </c>
    </row>
    <row r="2" spans="1:18" s="20" customFormat="1" x14ac:dyDescent="0.2"/>
    <row r="3" spans="1:18" ht="13.5" thickBot="1" x14ac:dyDescent="0.25"/>
    <row r="4" spans="1:18" ht="13.5" thickBot="1" x14ac:dyDescent="0.25">
      <c r="B4" s="38" t="s">
        <v>78</v>
      </c>
      <c r="C4" s="38" t="s">
        <v>20</v>
      </c>
    </row>
    <row r="5" spans="1:18" x14ac:dyDescent="0.2">
      <c r="B5" s="39"/>
      <c r="C5" s="39"/>
    </row>
    <row r="6" spans="1:18" ht="13.5" thickBot="1" x14ac:dyDescent="0.25"/>
    <row r="7" spans="1:18" ht="13.5" thickBot="1" x14ac:dyDescent="0.25">
      <c r="B7" s="40" t="s">
        <v>1</v>
      </c>
      <c r="D7" s="16"/>
    </row>
    <row r="8" spans="1:18" s="17" customFormat="1" ht="15" thickBot="1" x14ac:dyDescent="0.25">
      <c r="A8" s="22"/>
      <c r="B8" s="132"/>
      <c r="C8" s="133" t="s">
        <v>3</v>
      </c>
      <c r="D8" s="78" t="s">
        <v>4</v>
      </c>
      <c r="E8" s="78" t="s">
        <v>5</v>
      </c>
      <c r="F8" s="78" t="s">
        <v>6</v>
      </c>
      <c r="G8" s="78" t="s">
        <v>8</v>
      </c>
      <c r="H8" s="87" t="s">
        <v>9</v>
      </c>
      <c r="I8" s="22"/>
      <c r="J8" s="22"/>
      <c r="K8" s="22"/>
    </row>
    <row r="9" spans="1:18" x14ac:dyDescent="0.2">
      <c r="B9" s="47"/>
      <c r="C9" s="134">
        <v>1</v>
      </c>
      <c r="D9" s="135">
        <v>1</v>
      </c>
      <c r="E9" s="135">
        <v>1</v>
      </c>
      <c r="F9" s="136">
        <f t="shared" ref="F9:F14" si="0">D9^2</f>
        <v>1</v>
      </c>
      <c r="G9" s="137">
        <f t="shared" ref="G9:G14" si="1">D9*E9</f>
        <v>1</v>
      </c>
      <c r="H9" s="51">
        <f t="shared" ref="H9:H14" si="2">$D$18+$D$19*D9</f>
        <v>1.75</v>
      </c>
    </row>
    <row r="10" spans="1:18" x14ac:dyDescent="0.2">
      <c r="B10" s="47"/>
      <c r="C10" s="138">
        <v>2</v>
      </c>
      <c r="D10" s="139">
        <v>1</v>
      </c>
      <c r="E10" s="139">
        <v>3</v>
      </c>
      <c r="F10" s="140">
        <f t="shared" si="0"/>
        <v>1</v>
      </c>
      <c r="G10" s="141">
        <f t="shared" si="1"/>
        <v>3</v>
      </c>
      <c r="H10" s="52">
        <f t="shared" si="2"/>
        <v>1.75</v>
      </c>
    </row>
    <row r="11" spans="1:18" x14ac:dyDescent="0.2">
      <c r="B11" s="47"/>
      <c r="C11" s="142">
        <v>3</v>
      </c>
      <c r="D11" s="139">
        <v>3</v>
      </c>
      <c r="E11" s="139">
        <v>2</v>
      </c>
      <c r="F11" s="140">
        <f t="shared" si="0"/>
        <v>9</v>
      </c>
      <c r="G11" s="141">
        <f t="shared" si="1"/>
        <v>6</v>
      </c>
      <c r="H11" s="52">
        <f t="shared" si="2"/>
        <v>3.25</v>
      </c>
    </row>
    <row r="12" spans="1:18" x14ac:dyDescent="0.2">
      <c r="B12" s="47"/>
      <c r="C12" s="142">
        <v>4</v>
      </c>
      <c r="D12" s="139">
        <v>4</v>
      </c>
      <c r="E12" s="139">
        <v>4</v>
      </c>
      <c r="F12" s="140">
        <f t="shared" si="0"/>
        <v>16</v>
      </c>
      <c r="G12" s="141">
        <f t="shared" si="1"/>
        <v>16</v>
      </c>
      <c r="H12" s="52">
        <f t="shared" si="2"/>
        <v>4</v>
      </c>
    </row>
    <row r="13" spans="1:18" x14ac:dyDescent="0.2">
      <c r="B13" s="47"/>
      <c r="C13" s="142">
        <v>5</v>
      </c>
      <c r="D13" s="139">
        <v>5</v>
      </c>
      <c r="E13" s="139">
        <v>6</v>
      </c>
      <c r="F13" s="140">
        <f t="shared" si="0"/>
        <v>25</v>
      </c>
      <c r="G13" s="141">
        <f t="shared" si="1"/>
        <v>30</v>
      </c>
      <c r="H13" s="52">
        <f t="shared" si="2"/>
        <v>4.75</v>
      </c>
    </row>
    <row r="14" spans="1:18" ht="13.5" thickBot="1" x14ac:dyDescent="0.25">
      <c r="B14" s="47"/>
      <c r="C14" s="143">
        <v>6</v>
      </c>
      <c r="D14" s="144">
        <v>6</v>
      </c>
      <c r="E14" s="144">
        <v>5</v>
      </c>
      <c r="F14" s="145">
        <f t="shared" si="0"/>
        <v>36</v>
      </c>
      <c r="G14" s="146">
        <f t="shared" si="1"/>
        <v>30</v>
      </c>
      <c r="H14" s="53">
        <f t="shared" si="2"/>
        <v>5.5</v>
      </c>
    </row>
    <row r="15" spans="1:18" ht="13.5" thickBot="1" x14ac:dyDescent="0.25">
      <c r="B15" s="48" t="s">
        <v>11</v>
      </c>
      <c r="C15" s="49"/>
      <c r="D15" s="49">
        <f>SUM(D9:D14)</f>
        <v>20</v>
      </c>
      <c r="E15" s="49">
        <f>SUM(E9:E14)</f>
        <v>21</v>
      </c>
      <c r="F15" s="49">
        <f>SUM(F9:F14)</f>
        <v>88</v>
      </c>
      <c r="G15" s="49">
        <f>SUM(G9:G14)</f>
        <v>86</v>
      </c>
      <c r="H15" s="54">
        <f>SUM(H9:H14)</f>
        <v>21</v>
      </c>
    </row>
    <row r="16" spans="1:18" ht="13.5" thickBot="1" x14ac:dyDescent="0.25">
      <c r="D16" s="3"/>
      <c r="E16" s="7"/>
      <c r="F16" s="108"/>
      <c r="G16" s="8"/>
      <c r="H16" s="109"/>
      <c r="I16" s="12"/>
      <c r="Q16" s="4"/>
      <c r="R16" s="11"/>
    </row>
    <row r="17" spans="2:18" ht="13.5" thickBot="1" x14ac:dyDescent="0.25">
      <c r="B17" s="116" t="s">
        <v>12</v>
      </c>
      <c r="C17" s="55" t="s">
        <v>13</v>
      </c>
      <c r="D17" s="117">
        <f>COUNT(D9:D14)</f>
        <v>6</v>
      </c>
      <c r="E17" s="62" t="s">
        <v>14</v>
      </c>
      <c r="F17" s="118"/>
      <c r="G17" s="108"/>
      <c r="R17" s="2"/>
    </row>
    <row r="18" spans="2:18" ht="13.5" thickBot="1" x14ac:dyDescent="0.25">
      <c r="C18" s="55" t="s">
        <v>15</v>
      </c>
      <c r="D18" s="117">
        <f>E18/G18</f>
        <v>1</v>
      </c>
      <c r="E18" s="56">
        <f>(F15*E15 - D15*G15)</f>
        <v>128</v>
      </c>
      <c r="F18" s="57" t="s">
        <v>16</v>
      </c>
      <c r="G18" s="58">
        <f>D17*F15 - D15^2</f>
        <v>128</v>
      </c>
      <c r="R18" s="10"/>
    </row>
    <row r="19" spans="2:18" ht="13.5" thickBot="1" x14ac:dyDescent="0.25">
      <c r="C19" s="55" t="s">
        <v>17</v>
      </c>
      <c r="D19" s="117">
        <f>E19/G19</f>
        <v>0.75</v>
      </c>
      <c r="E19" s="59">
        <f>D17*G15 - D15*E15</f>
        <v>96</v>
      </c>
      <c r="F19" s="60" t="s">
        <v>16</v>
      </c>
      <c r="G19" s="61">
        <f>G18</f>
        <v>128</v>
      </c>
      <c r="R19" s="10"/>
    </row>
    <row r="20" spans="2:18" ht="13.5" thickBot="1" x14ac:dyDescent="0.25">
      <c r="D20" s="55" t="s">
        <v>18</v>
      </c>
      <c r="E20" s="119">
        <f>AVERAGE(D9:D14)</f>
        <v>3.3333333333333335</v>
      </c>
      <c r="F20" s="63" t="s">
        <v>34</v>
      </c>
      <c r="G20" s="108"/>
      <c r="R20" s="2"/>
    </row>
    <row r="21" spans="2:18" ht="13.5" thickBot="1" x14ac:dyDescent="0.25">
      <c r="B21" s="108"/>
      <c r="D21" s="55" t="s">
        <v>19</v>
      </c>
      <c r="E21" s="120">
        <f>AVERAGE(E9:E14)</f>
        <v>3.5</v>
      </c>
      <c r="F21" s="64" t="s">
        <v>35</v>
      </c>
      <c r="G21" s="121"/>
      <c r="R21" s="2"/>
    </row>
    <row r="22" spans="2:18" x14ac:dyDescent="0.2">
      <c r="C22" s="108"/>
      <c r="F22" s="12"/>
      <c r="G22" s="147"/>
      <c r="H22" s="18"/>
      <c r="I22" s="108"/>
      <c r="R22" s="2"/>
    </row>
    <row r="24" spans="2:18" x14ac:dyDescent="0.2">
      <c r="C24" s="108"/>
      <c r="D24" s="5"/>
      <c r="G24" s="108"/>
      <c r="H24" s="108"/>
      <c r="I24" s="108"/>
      <c r="Q24" s="2"/>
      <c r="R24" s="2"/>
    </row>
    <row r="25" spans="2:18" x14ac:dyDescent="0.2">
      <c r="C25" s="108"/>
    </row>
    <row r="26" spans="2:18" x14ac:dyDescent="0.2">
      <c r="C26" s="108"/>
    </row>
    <row r="27" spans="2:18" x14ac:dyDescent="0.2">
      <c r="C27" s="3"/>
    </row>
    <row r="28" spans="2:18" x14ac:dyDescent="0.2">
      <c r="C28" s="108"/>
    </row>
    <row r="29" spans="2:18" x14ac:dyDescent="0.2">
      <c r="C29" s="108"/>
    </row>
    <row r="30" spans="2:18" x14ac:dyDescent="0.2">
      <c r="C30" s="108"/>
    </row>
    <row r="31" spans="2:18" x14ac:dyDescent="0.2">
      <c r="C31" s="5"/>
    </row>
    <row r="32" spans="2:18" x14ac:dyDescent="0.2">
      <c r="C32" s="108"/>
    </row>
    <row r="33" spans="2:8" x14ac:dyDescent="0.2">
      <c r="C33" s="6"/>
    </row>
    <row r="34" spans="2:8" x14ac:dyDescent="0.2">
      <c r="C34" s="3"/>
    </row>
    <row r="35" spans="2:8" x14ac:dyDescent="0.2">
      <c r="C35" s="108"/>
    </row>
    <row r="36" spans="2:8" x14ac:dyDescent="0.2">
      <c r="C36" s="108"/>
    </row>
    <row r="37" spans="2:8" x14ac:dyDescent="0.2">
      <c r="C37" s="108"/>
    </row>
    <row r="38" spans="2:8" x14ac:dyDescent="0.2">
      <c r="C38" s="108"/>
    </row>
    <row r="39" spans="2:8" x14ac:dyDescent="0.2">
      <c r="C39" s="5"/>
    </row>
    <row r="40" spans="2:8" x14ac:dyDescent="0.2">
      <c r="C40" s="108"/>
    </row>
    <row r="41" spans="2:8" x14ac:dyDescent="0.2">
      <c r="C41" s="5"/>
    </row>
    <row r="44" spans="2:8" ht="13.5" thickBot="1" x14ac:dyDescent="0.25">
      <c r="B44" s="14"/>
    </row>
    <row r="45" spans="2:8" ht="13.5" thickBot="1" x14ac:dyDescent="0.25">
      <c r="B45" s="72" t="s">
        <v>2</v>
      </c>
      <c r="C45" s="148"/>
    </row>
    <row r="46" spans="2:8" ht="15.75" thickBot="1" x14ac:dyDescent="0.3">
      <c r="B46" s="149" t="s">
        <v>3</v>
      </c>
      <c r="C46" s="133" t="s">
        <v>5</v>
      </c>
      <c r="D46" s="133" t="s">
        <v>4</v>
      </c>
      <c r="E46" s="150" t="s">
        <v>80</v>
      </c>
      <c r="F46" s="133" t="s">
        <v>81</v>
      </c>
      <c r="G46" s="78" t="s">
        <v>8</v>
      </c>
      <c r="H46" s="87" t="s">
        <v>10</v>
      </c>
    </row>
    <row r="47" spans="2:8" x14ac:dyDescent="0.2">
      <c r="B47" s="151">
        <v>1</v>
      </c>
      <c r="C47" s="152">
        <v>1</v>
      </c>
      <c r="D47" s="152">
        <v>1</v>
      </c>
      <c r="E47" s="153">
        <f t="shared" ref="E47:F52" si="3">C47^2</f>
        <v>1</v>
      </c>
      <c r="F47" s="153">
        <f t="shared" si="3"/>
        <v>1</v>
      </c>
      <c r="G47" s="154">
        <f t="shared" ref="G47:G52" si="4">C47*D47</f>
        <v>1</v>
      </c>
      <c r="H47" s="66">
        <f t="shared" ref="H47:H52" si="5">$D$56+$D$57*C47</f>
        <v>1.0476190476190477</v>
      </c>
    </row>
    <row r="48" spans="2:8" x14ac:dyDescent="0.2">
      <c r="B48" s="155">
        <v>2</v>
      </c>
      <c r="C48" s="139">
        <v>3</v>
      </c>
      <c r="D48" s="139">
        <v>1</v>
      </c>
      <c r="E48" s="140">
        <f t="shared" si="3"/>
        <v>9</v>
      </c>
      <c r="F48" s="140">
        <f t="shared" si="3"/>
        <v>1</v>
      </c>
      <c r="G48" s="141">
        <f t="shared" si="4"/>
        <v>3</v>
      </c>
      <c r="H48" s="67">
        <f t="shared" si="5"/>
        <v>2.8761904761904762</v>
      </c>
    </row>
    <row r="49" spans="2:8" x14ac:dyDescent="0.2">
      <c r="B49" s="156">
        <v>3</v>
      </c>
      <c r="C49" s="139">
        <v>2</v>
      </c>
      <c r="D49" s="139">
        <v>3</v>
      </c>
      <c r="E49" s="140">
        <f t="shared" si="3"/>
        <v>4</v>
      </c>
      <c r="F49" s="140">
        <f t="shared" si="3"/>
        <v>9</v>
      </c>
      <c r="G49" s="141">
        <f t="shared" si="4"/>
        <v>6</v>
      </c>
      <c r="H49" s="67">
        <f t="shared" si="5"/>
        <v>1.9619047619047618</v>
      </c>
    </row>
    <row r="50" spans="2:8" x14ac:dyDescent="0.2">
      <c r="B50" s="156">
        <v>4</v>
      </c>
      <c r="C50" s="139">
        <v>4</v>
      </c>
      <c r="D50" s="139">
        <v>4</v>
      </c>
      <c r="E50" s="140">
        <f t="shared" si="3"/>
        <v>16</v>
      </c>
      <c r="F50" s="140">
        <f t="shared" si="3"/>
        <v>16</v>
      </c>
      <c r="G50" s="141">
        <f t="shared" si="4"/>
        <v>16</v>
      </c>
      <c r="H50" s="67">
        <f t="shared" si="5"/>
        <v>3.7904761904761903</v>
      </c>
    </row>
    <row r="51" spans="2:8" x14ac:dyDescent="0.2">
      <c r="B51" s="156">
        <v>5</v>
      </c>
      <c r="C51" s="139">
        <v>6</v>
      </c>
      <c r="D51" s="139">
        <v>5</v>
      </c>
      <c r="E51" s="140">
        <f t="shared" si="3"/>
        <v>36</v>
      </c>
      <c r="F51" s="140">
        <f t="shared" si="3"/>
        <v>25</v>
      </c>
      <c r="G51" s="141">
        <f t="shared" si="4"/>
        <v>30</v>
      </c>
      <c r="H51" s="67">
        <f t="shared" si="5"/>
        <v>5.6190476190476195</v>
      </c>
    </row>
    <row r="52" spans="2:8" ht="13.5" thickBot="1" x14ac:dyDescent="0.25">
      <c r="B52" s="157">
        <v>6</v>
      </c>
      <c r="C52" s="158">
        <v>5</v>
      </c>
      <c r="D52" s="158">
        <v>6</v>
      </c>
      <c r="E52" s="159">
        <f t="shared" si="3"/>
        <v>25</v>
      </c>
      <c r="F52" s="159">
        <f t="shared" si="3"/>
        <v>36</v>
      </c>
      <c r="G52" s="160">
        <f t="shared" si="4"/>
        <v>30</v>
      </c>
      <c r="H52" s="69">
        <f t="shared" si="5"/>
        <v>4.7047619047619049</v>
      </c>
    </row>
    <row r="53" spans="2:8" ht="13.5" thickBot="1" x14ac:dyDescent="0.25">
      <c r="B53" s="71">
        <f t="shared" ref="B53:H53" si="6">SUM(B47:B52)</f>
        <v>21</v>
      </c>
      <c r="C53" s="49">
        <f t="shared" si="6"/>
        <v>21</v>
      </c>
      <c r="D53" s="49">
        <f t="shared" si="6"/>
        <v>20</v>
      </c>
      <c r="E53" s="49">
        <f t="shared" si="6"/>
        <v>91</v>
      </c>
      <c r="F53" s="49">
        <f t="shared" si="6"/>
        <v>88</v>
      </c>
      <c r="G53" s="49">
        <f t="shared" si="6"/>
        <v>86</v>
      </c>
      <c r="H53" s="54">
        <f t="shared" si="6"/>
        <v>20.000000000000004</v>
      </c>
    </row>
    <row r="54" spans="2:8" ht="13.5" thickBot="1" x14ac:dyDescent="0.25">
      <c r="B54" s="11"/>
      <c r="C54" s="108"/>
      <c r="D54" s="3"/>
      <c r="E54" s="7"/>
      <c r="F54" s="108"/>
      <c r="G54" s="8"/>
      <c r="H54" s="109"/>
    </row>
    <row r="55" spans="2:8" ht="13.5" thickBot="1" x14ac:dyDescent="0.25">
      <c r="B55" s="116" t="s">
        <v>12</v>
      </c>
      <c r="C55" s="55" t="s">
        <v>13</v>
      </c>
      <c r="D55" s="117">
        <f>COUNT(C47:C52)</f>
        <v>6</v>
      </c>
      <c r="E55" s="62" t="s">
        <v>14</v>
      </c>
      <c r="F55" s="118"/>
      <c r="G55" s="108"/>
      <c r="H55" s="12"/>
    </row>
    <row r="56" spans="2:8" ht="13.5" thickBot="1" x14ac:dyDescent="0.25">
      <c r="B56" s="108"/>
      <c r="C56" s="55" t="s">
        <v>15</v>
      </c>
      <c r="D56" s="117">
        <f>E56/G56</f>
        <v>0.13333333333333333</v>
      </c>
      <c r="E56" s="56">
        <f>(E53*D53 - C53*G53)</f>
        <v>14</v>
      </c>
      <c r="F56" s="57" t="s">
        <v>16</v>
      </c>
      <c r="G56" s="58">
        <f>D55*E53 - C53^2</f>
        <v>105</v>
      </c>
    </row>
    <row r="57" spans="2:8" ht="13.5" thickBot="1" x14ac:dyDescent="0.25">
      <c r="B57" s="10"/>
      <c r="C57" s="55" t="s">
        <v>17</v>
      </c>
      <c r="D57" s="117">
        <f>E57/G57</f>
        <v>0.91428571428571426</v>
      </c>
      <c r="E57" s="59">
        <f>D55*G53 - C53*D53</f>
        <v>96</v>
      </c>
      <c r="F57" s="60" t="s">
        <v>16</v>
      </c>
      <c r="G57" s="61">
        <f>G56</f>
        <v>105</v>
      </c>
    </row>
    <row r="58" spans="2:8" ht="13.5" thickBot="1" x14ac:dyDescent="0.25">
      <c r="B58" s="10"/>
      <c r="D58" s="55" t="s">
        <v>18</v>
      </c>
      <c r="E58" s="120">
        <f>AVERAGE(C47:C52)</f>
        <v>3.5</v>
      </c>
      <c r="F58" s="70"/>
      <c r="G58" s="161"/>
    </row>
    <row r="59" spans="2:8" ht="13.5" thickBot="1" x14ac:dyDescent="0.25">
      <c r="B59" s="108"/>
      <c r="D59" s="55" t="s">
        <v>19</v>
      </c>
      <c r="E59" s="120">
        <f>AVERAGE(D47:D52)</f>
        <v>3.3333333333333335</v>
      </c>
      <c r="F59" s="70"/>
      <c r="G59" s="161"/>
    </row>
    <row r="60" spans="2:8" x14ac:dyDescent="0.2">
      <c r="B60" s="108"/>
      <c r="C60" s="108"/>
    </row>
    <row r="61" spans="2:8" x14ac:dyDescent="0.2">
      <c r="B61" s="108"/>
      <c r="C61" s="108"/>
      <c r="G61" s="108"/>
      <c r="H61" s="108"/>
    </row>
  </sheetData>
  <phoneticPr fontId="7" type="noConversion"/>
  <hyperlinks>
    <hyperlink ref="B4" location="LS_G!A1" display="Übersicht"/>
    <hyperlink ref="C4" location="'Ü 3-7'!A1" display="Ü 3-7"/>
  </hyperlinks>
  <pageMargins left="0.78740157499999996" right="0.78740157499999996" top="0.984251969" bottom="0.984251969" header="0.4921259845" footer="0.4921259845"/>
  <pageSetup paperSize="9" scale="77" orientation="portrait" horizontalDpi="300" verticalDpi="300" r:id="rId1"/>
  <headerFooter alignWithMargins="0">
    <oddHeader>&amp;A</oddHeader>
    <oddFooter>&amp;LStatistik P.Schmidt: &amp;F; &amp;A&amp;R&amp;D;&amp;T -- Seite &amp;P (von &amp;N)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Normal="100" workbookViewId="0">
      <selection activeCell="C4" sqref="C4"/>
    </sheetView>
  </sheetViews>
  <sheetFormatPr baseColWidth="10" defaultRowHeight="12.75" x14ac:dyDescent="0.2"/>
  <cols>
    <col min="1" max="1" width="11.5703125" style="22"/>
    <col min="2" max="2" width="12.140625" style="22" customWidth="1"/>
    <col min="3" max="3" width="10.85546875" style="22" customWidth="1"/>
    <col min="4" max="4" width="12.85546875" style="22" bestFit="1" customWidth="1"/>
    <col min="5" max="5" width="3.28515625" style="22" customWidth="1"/>
    <col min="6" max="6" width="8.42578125" style="22" customWidth="1"/>
    <col min="7" max="7" width="24" style="22" customWidth="1"/>
    <col min="8" max="9" width="11.5703125" style="22"/>
  </cols>
  <sheetData>
    <row r="1" spans="1:11" s="20" customFormat="1" x14ac:dyDescent="0.2">
      <c r="A1" s="20" t="s">
        <v>77</v>
      </c>
    </row>
    <row r="2" spans="1:11" s="20" customFormat="1" x14ac:dyDescent="0.2"/>
    <row r="3" spans="1:11" ht="13.5" thickBot="1" x14ac:dyDescent="0.25">
      <c r="J3" s="22"/>
      <c r="K3" s="22"/>
    </row>
    <row r="4" spans="1:11" ht="13.5" thickBot="1" x14ac:dyDescent="0.25">
      <c r="A4" s="38" t="s">
        <v>1</v>
      </c>
      <c r="B4" s="38" t="s">
        <v>78</v>
      </c>
      <c r="C4" s="38" t="s">
        <v>24</v>
      </c>
      <c r="J4" s="22"/>
      <c r="K4" s="22"/>
    </row>
    <row r="5" spans="1:11" x14ac:dyDescent="0.2">
      <c r="B5" s="39"/>
      <c r="C5" s="39"/>
      <c r="J5" s="22"/>
      <c r="K5" s="22"/>
    </row>
    <row r="6" spans="1:11" ht="13.5" thickBot="1" x14ac:dyDescent="0.25">
      <c r="J6" s="22"/>
      <c r="K6" s="22"/>
    </row>
    <row r="7" spans="1:11" ht="13.5" thickBot="1" x14ac:dyDescent="0.25">
      <c r="B7" s="40" t="s">
        <v>20</v>
      </c>
      <c r="D7" s="162" t="s">
        <v>21</v>
      </c>
      <c r="G7" s="163" t="s">
        <v>37</v>
      </c>
    </row>
    <row r="8" spans="1:11" x14ac:dyDescent="0.2">
      <c r="B8" s="164">
        <v>140</v>
      </c>
      <c r="C8" s="152" t="s">
        <v>22</v>
      </c>
      <c r="D8" s="152">
        <v>1.0550999999999999</v>
      </c>
      <c r="E8" s="152" t="s">
        <v>23</v>
      </c>
      <c r="F8" s="152">
        <v>116.23</v>
      </c>
      <c r="G8" s="165">
        <f t="shared" ref="G8:G18" si="0">D8*B8-F8</f>
        <v>31.483999999999995</v>
      </c>
    </row>
    <row r="9" spans="1:11" x14ac:dyDescent="0.2">
      <c r="B9" s="166">
        <v>145</v>
      </c>
      <c r="C9" s="139" t="s">
        <v>22</v>
      </c>
      <c r="D9" s="139">
        <v>1.0550999999999999</v>
      </c>
      <c r="E9" s="139" t="s">
        <v>23</v>
      </c>
      <c r="F9" s="139">
        <v>116.23</v>
      </c>
      <c r="G9" s="167">
        <f t="shared" si="0"/>
        <v>36.759499999999989</v>
      </c>
    </row>
    <row r="10" spans="1:11" x14ac:dyDescent="0.2">
      <c r="B10" s="166">
        <v>150</v>
      </c>
      <c r="C10" s="139" t="s">
        <v>22</v>
      </c>
      <c r="D10" s="139">
        <v>1.0550999999999999</v>
      </c>
      <c r="E10" s="139" t="s">
        <v>23</v>
      </c>
      <c r="F10" s="139">
        <v>116.23</v>
      </c>
      <c r="G10" s="167">
        <f t="shared" si="0"/>
        <v>42.034999999999982</v>
      </c>
    </row>
    <row r="11" spans="1:11" x14ac:dyDescent="0.2">
      <c r="B11" s="166">
        <v>155</v>
      </c>
      <c r="C11" s="139" t="s">
        <v>22</v>
      </c>
      <c r="D11" s="139">
        <v>1.0550999999999999</v>
      </c>
      <c r="E11" s="139" t="s">
        <v>23</v>
      </c>
      <c r="F11" s="139">
        <v>116.23</v>
      </c>
      <c r="G11" s="167">
        <f t="shared" si="0"/>
        <v>47.310499999999976</v>
      </c>
    </row>
    <row r="12" spans="1:11" x14ac:dyDescent="0.2">
      <c r="B12" s="166">
        <v>160</v>
      </c>
      <c r="C12" s="139" t="s">
        <v>22</v>
      </c>
      <c r="D12" s="139">
        <v>1.0550999999999999</v>
      </c>
      <c r="E12" s="139" t="s">
        <v>23</v>
      </c>
      <c r="F12" s="139">
        <v>116.23</v>
      </c>
      <c r="G12" s="167">
        <f t="shared" si="0"/>
        <v>52.58599999999997</v>
      </c>
    </row>
    <row r="13" spans="1:11" x14ac:dyDescent="0.2">
      <c r="B13" s="166">
        <v>165</v>
      </c>
      <c r="C13" s="139" t="s">
        <v>22</v>
      </c>
      <c r="D13" s="139">
        <v>1.0550999999999999</v>
      </c>
      <c r="E13" s="139" t="s">
        <v>23</v>
      </c>
      <c r="F13" s="139">
        <v>116.23</v>
      </c>
      <c r="G13" s="167">
        <f t="shared" si="0"/>
        <v>57.861499999999992</v>
      </c>
    </row>
    <row r="14" spans="1:11" x14ac:dyDescent="0.2">
      <c r="B14" s="166">
        <v>170</v>
      </c>
      <c r="C14" s="139" t="s">
        <v>22</v>
      </c>
      <c r="D14" s="139">
        <v>1.0550999999999999</v>
      </c>
      <c r="E14" s="139" t="s">
        <v>23</v>
      </c>
      <c r="F14" s="139">
        <v>116.23</v>
      </c>
      <c r="G14" s="167">
        <f t="shared" si="0"/>
        <v>63.136999999999986</v>
      </c>
    </row>
    <row r="15" spans="1:11" x14ac:dyDescent="0.2">
      <c r="B15" s="166">
        <v>175</v>
      </c>
      <c r="C15" s="139" t="s">
        <v>22</v>
      </c>
      <c r="D15" s="139">
        <v>1.0550999999999999</v>
      </c>
      <c r="E15" s="139" t="s">
        <v>23</v>
      </c>
      <c r="F15" s="139">
        <v>116.23</v>
      </c>
      <c r="G15" s="167">
        <f t="shared" si="0"/>
        <v>68.41249999999998</v>
      </c>
    </row>
    <row r="16" spans="1:11" x14ac:dyDescent="0.2">
      <c r="B16" s="166">
        <v>180</v>
      </c>
      <c r="C16" s="139" t="s">
        <v>22</v>
      </c>
      <c r="D16" s="139">
        <v>1.0550999999999999</v>
      </c>
      <c r="E16" s="139" t="s">
        <v>23</v>
      </c>
      <c r="F16" s="139">
        <v>116.23</v>
      </c>
      <c r="G16" s="167">
        <f t="shared" si="0"/>
        <v>73.687999999999974</v>
      </c>
    </row>
    <row r="17" spans="2:7" x14ac:dyDescent="0.2">
      <c r="B17" s="166">
        <v>185</v>
      </c>
      <c r="C17" s="139" t="s">
        <v>22</v>
      </c>
      <c r="D17" s="139">
        <v>1.0550999999999999</v>
      </c>
      <c r="E17" s="139" t="s">
        <v>23</v>
      </c>
      <c r="F17" s="139">
        <v>116.23</v>
      </c>
      <c r="G17" s="167">
        <f t="shared" si="0"/>
        <v>78.963499999999996</v>
      </c>
    </row>
    <row r="18" spans="2:7" ht="13.5" thickBot="1" x14ac:dyDescent="0.25">
      <c r="B18" s="168">
        <v>190</v>
      </c>
      <c r="C18" s="158" t="s">
        <v>22</v>
      </c>
      <c r="D18" s="158">
        <v>1.0550999999999999</v>
      </c>
      <c r="E18" s="158" t="s">
        <v>23</v>
      </c>
      <c r="F18" s="158">
        <v>116.23</v>
      </c>
      <c r="G18" s="169">
        <f t="shared" si="0"/>
        <v>84.23899999999999</v>
      </c>
    </row>
  </sheetData>
  <hyperlinks>
    <hyperlink ref="B4" location="LS_G!A1" display="Übersicht"/>
    <hyperlink ref="C4" location="'Ü 3-8'!A1" display="Ü 3-8"/>
    <hyperlink ref="A4" location="'Ü 3-6'!A1" display="Ü 3-6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K47"/>
  <sheetViews>
    <sheetView showGridLines="0" zoomScaleNormal="100" workbookViewId="0">
      <selection activeCell="C4" sqref="C4"/>
    </sheetView>
  </sheetViews>
  <sheetFormatPr baseColWidth="10" defaultRowHeight="12.75" x14ac:dyDescent="0.2"/>
  <cols>
    <col min="1" max="2" width="11.5703125" style="22"/>
    <col min="3" max="3" width="10.7109375" style="22" customWidth="1"/>
    <col min="4" max="4" width="13.42578125" style="22" customWidth="1"/>
    <col min="5" max="5" width="8.85546875" style="22" customWidth="1"/>
    <col min="6" max="6" width="21.85546875" style="22" bestFit="1" customWidth="1"/>
    <col min="7" max="7" width="23" style="22" bestFit="1" customWidth="1"/>
    <col min="8" max="8" width="1.85546875" style="22" customWidth="1"/>
    <col min="9" max="10" width="11.5703125" style="22"/>
  </cols>
  <sheetData>
    <row r="1" spans="1:11" s="20" customFormat="1" x14ac:dyDescent="0.2">
      <c r="A1" s="20" t="s">
        <v>77</v>
      </c>
    </row>
    <row r="2" spans="1:11" s="20" customFormat="1" x14ac:dyDescent="0.2"/>
    <row r="3" spans="1:11" ht="13.5" thickBot="1" x14ac:dyDescent="0.25">
      <c r="K3" s="22"/>
    </row>
    <row r="4" spans="1:11" ht="13.5" thickBot="1" x14ac:dyDescent="0.25">
      <c r="A4" s="38" t="s">
        <v>20</v>
      </c>
      <c r="B4" s="38" t="s">
        <v>78</v>
      </c>
      <c r="C4" s="38" t="s">
        <v>30</v>
      </c>
      <c r="K4" s="22"/>
    </row>
    <row r="5" spans="1:11" x14ac:dyDescent="0.2">
      <c r="B5" s="39"/>
      <c r="C5" s="39"/>
      <c r="K5" s="22"/>
    </row>
    <row r="6" spans="1:11" ht="13.5" thickBot="1" x14ac:dyDescent="0.25">
      <c r="K6" s="22"/>
    </row>
    <row r="7" spans="1:11" ht="13.5" thickBot="1" x14ac:dyDescent="0.25">
      <c r="B7" s="40" t="s">
        <v>24</v>
      </c>
    </row>
    <row r="8" spans="1:11" ht="13.5" thickBot="1" x14ac:dyDescent="0.25">
      <c r="B8" s="170" t="s">
        <v>25</v>
      </c>
      <c r="C8" s="171" t="s">
        <v>26</v>
      </c>
      <c r="D8" s="172"/>
      <c r="E8" s="173"/>
    </row>
    <row r="9" spans="1:11" ht="13.5" thickBot="1" x14ac:dyDescent="0.25">
      <c r="B9" s="77" t="s">
        <v>0</v>
      </c>
      <c r="C9" s="82" t="s">
        <v>27</v>
      </c>
      <c r="D9" s="80" t="s">
        <v>28</v>
      </c>
      <c r="E9" s="81" t="s">
        <v>29</v>
      </c>
    </row>
    <row r="10" spans="1:11" x14ac:dyDescent="0.2">
      <c r="B10" s="174">
        <v>1.4</v>
      </c>
      <c r="C10" s="175">
        <f t="shared" ref="C10:C21" si="0">94.445*B10 - 93.642</f>
        <v>38.580999999999989</v>
      </c>
      <c r="D10" s="176">
        <f t="shared" ref="D10:D21" si="1">69.404*B10 - 57.316</f>
        <v>39.849599999999981</v>
      </c>
      <c r="E10" s="76">
        <f>1.0551*B10*100-116.23</f>
        <v>31.483999999999995</v>
      </c>
      <c r="G10" s="177"/>
    </row>
    <row r="11" spans="1:11" x14ac:dyDescent="0.2">
      <c r="B11" s="178">
        <v>1.45</v>
      </c>
      <c r="C11" s="179">
        <f t="shared" si="0"/>
        <v>43.303249999999991</v>
      </c>
      <c r="D11" s="180">
        <f t="shared" si="1"/>
        <v>43.319799999999987</v>
      </c>
      <c r="E11" s="74">
        <f t="shared" ref="E11:E21" si="2">1.0551*B11*100-116.23</f>
        <v>36.75949999999996</v>
      </c>
      <c r="G11" s="177"/>
    </row>
    <row r="12" spans="1:11" x14ac:dyDescent="0.2">
      <c r="B12" s="178">
        <v>1.5</v>
      </c>
      <c r="C12" s="179">
        <f t="shared" si="0"/>
        <v>48.025499999999994</v>
      </c>
      <c r="D12" s="180">
        <f t="shared" si="1"/>
        <v>46.789999999999992</v>
      </c>
      <c r="E12" s="74">
        <f t="shared" si="2"/>
        <v>42.034999999999982</v>
      </c>
      <c r="G12" s="177"/>
    </row>
    <row r="13" spans="1:11" x14ac:dyDescent="0.2">
      <c r="B13" s="178">
        <v>1.55</v>
      </c>
      <c r="C13" s="179">
        <f t="shared" si="0"/>
        <v>52.747749999999996</v>
      </c>
      <c r="D13" s="180">
        <f t="shared" si="1"/>
        <v>50.260199999999998</v>
      </c>
      <c r="E13" s="74">
        <f t="shared" si="2"/>
        <v>47.310500000000005</v>
      </c>
      <c r="G13" s="177"/>
    </row>
    <row r="14" spans="1:11" x14ac:dyDescent="0.2">
      <c r="B14" s="178">
        <v>1.6</v>
      </c>
      <c r="C14" s="179">
        <f t="shared" si="0"/>
        <v>57.47</v>
      </c>
      <c r="D14" s="180">
        <f t="shared" si="1"/>
        <v>53.730400000000003</v>
      </c>
      <c r="E14" s="74">
        <f t="shared" si="2"/>
        <v>52.58599999999997</v>
      </c>
      <c r="G14" s="177"/>
    </row>
    <row r="15" spans="1:11" x14ac:dyDescent="0.2">
      <c r="B15" s="178">
        <v>1.65</v>
      </c>
      <c r="C15" s="179">
        <f t="shared" si="0"/>
        <v>62.192249999999973</v>
      </c>
      <c r="D15" s="180">
        <f t="shared" si="1"/>
        <v>57.20059999999998</v>
      </c>
      <c r="E15" s="74">
        <f t="shared" si="2"/>
        <v>57.861499999999964</v>
      </c>
      <c r="G15" s="177"/>
    </row>
    <row r="16" spans="1:11" x14ac:dyDescent="0.2">
      <c r="B16" s="178">
        <v>1.7</v>
      </c>
      <c r="C16" s="179">
        <f t="shared" si="0"/>
        <v>66.914499999999975</v>
      </c>
      <c r="D16" s="180">
        <f t="shared" si="1"/>
        <v>60.670799999999986</v>
      </c>
      <c r="E16" s="74">
        <f t="shared" si="2"/>
        <v>63.136999999999986</v>
      </c>
      <c r="G16" s="177"/>
    </row>
    <row r="17" spans="2:7" x14ac:dyDescent="0.2">
      <c r="B17" s="178">
        <v>1.75</v>
      </c>
      <c r="C17" s="179">
        <f t="shared" si="0"/>
        <v>71.636750000000006</v>
      </c>
      <c r="D17" s="180">
        <f t="shared" si="1"/>
        <v>64.140999999999991</v>
      </c>
      <c r="E17" s="74">
        <f t="shared" si="2"/>
        <v>68.41249999999998</v>
      </c>
      <c r="G17" s="177"/>
    </row>
    <row r="18" spans="2:7" x14ac:dyDescent="0.2">
      <c r="B18" s="178">
        <v>1.8</v>
      </c>
      <c r="C18" s="179">
        <f t="shared" si="0"/>
        <v>76.359000000000009</v>
      </c>
      <c r="D18" s="180">
        <f t="shared" si="1"/>
        <v>67.611199999999997</v>
      </c>
      <c r="E18" s="74">
        <f t="shared" si="2"/>
        <v>73.687999999999974</v>
      </c>
      <c r="G18" s="177"/>
    </row>
    <row r="19" spans="2:7" x14ac:dyDescent="0.2">
      <c r="B19" s="178">
        <v>1.85</v>
      </c>
      <c r="C19" s="179">
        <f t="shared" si="0"/>
        <v>81.081250000000011</v>
      </c>
      <c r="D19" s="180">
        <f t="shared" si="1"/>
        <v>71.081400000000002</v>
      </c>
      <c r="E19" s="74">
        <f t="shared" si="2"/>
        <v>78.963499999999996</v>
      </c>
      <c r="G19" s="177"/>
    </row>
    <row r="20" spans="2:7" x14ac:dyDescent="0.2">
      <c r="B20" s="178">
        <v>1.9</v>
      </c>
      <c r="C20" s="179">
        <f t="shared" si="0"/>
        <v>85.803499999999985</v>
      </c>
      <c r="D20" s="180">
        <f t="shared" si="1"/>
        <v>74.551599999999979</v>
      </c>
      <c r="E20" s="74">
        <f t="shared" si="2"/>
        <v>84.238999999999962</v>
      </c>
      <c r="G20" s="177"/>
    </row>
    <row r="21" spans="2:7" ht="13.5" thickBot="1" x14ac:dyDescent="0.25">
      <c r="B21" s="181">
        <v>1.95</v>
      </c>
      <c r="C21" s="182">
        <f t="shared" si="0"/>
        <v>90.525749999999988</v>
      </c>
      <c r="D21" s="183">
        <f t="shared" si="1"/>
        <v>78.021799999999985</v>
      </c>
      <c r="E21" s="75">
        <f t="shared" si="2"/>
        <v>89.514499999999984</v>
      </c>
      <c r="G21" s="177"/>
    </row>
    <row r="22" spans="2:7" x14ac:dyDescent="0.2">
      <c r="B22" s="184"/>
      <c r="C22" s="184"/>
      <c r="D22" s="185"/>
      <c r="E22" s="185"/>
    </row>
    <row r="23" spans="2:7" x14ac:dyDescent="0.2">
      <c r="B23" s="184"/>
      <c r="C23" s="184"/>
    </row>
    <row r="24" spans="2:7" x14ac:dyDescent="0.2">
      <c r="B24" s="184"/>
      <c r="C24" s="184"/>
    </row>
    <row r="25" spans="2:7" x14ac:dyDescent="0.2">
      <c r="B25" s="184"/>
      <c r="C25" s="184"/>
    </row>
    <row r="26" spans="2:7" x14ac:dyDescent="0.2">
      <c r="B26" s="184"/>
      <c r="C26" s="184"/>
    </row>
    <row r="27" spans="2:7" x14ac:dyDescent="0.2">
      <c r="B27" s="184"/>
      <c r="C27" s="184"/>
    </row>
    <row r="28" spans="2:7" x14ac:dyDescent="0.2">
      <c r="B28" s="184"/>
      <c r="C28" s="184"/>
    </row>
    <row r="29" spans="2:7" x14ac:dyDescent="0.2">
      <c r="B29" s="184"/>
      <c r="C29" s="184"/>
    </row>
    <row r="30" spans="2:7" x14ac:dyDescent="0.2">
      <c r="B30" s="184"/>
      <c r="C30" s="184"/>
    </row>
    <row r="31" spans="2:7" x14ac:dyDescent="0.2">
      <c r="B31" s="184"/>
      <c r="C31" s="184"/>
    </row>
    <row r="32" spans="2:7" x14ac:dyDescent="0.2">
      <c r="B32" s="184"/>
      <c r="C32" s="184"/>
    </row>
    <row r="33" spans="2:3" x14ac:dyDescent="0.2">
      <c r="B33" s="184"/>
      <c r="C33" s="184"/>
    </row>
    <row r="34" spans="2:3" x14ac:dyDescent="0.2">
      <c r="B34" s="184"/>
      <c r="C34" s="184"/>
    </row>
    <row r="35" spans="2:3" x14ac:dyDescent="0.2">
      <c r="B35" s="184"/>
      <c r="C35" s="184"/>
    </row>
    <row r="36" spans="2:3" x14ac:dyDescent="0.2">
      <c r="B36" s="184"/>
      <c r="C36" s="184"/>
    </row>
    <row r="37" spans="2:3" x14ac:dyDescent="0.2">
      <c r="B37" s="184"/>
      <c r="C37" s="184"/>
    </row>
    <row r="38" spans="2:3" x14ac:dyDescent="0.2">
      <c r="B38" s="184"/>
      <c r="C38" s="184"/>
    </row>
    <row r="39" spans="2:3" x14ac:dyDescent="0.2">
      <c r="B39" s="184"/>
      <c r="C39" s="184"/>
    </row>
    <row r="40" spans="2:3" x14ac:dyDescent="0.2">
      <c r="B40" s="184"/>
      <c r="C40" s="184"/>
    </row>
    <row r="41" spans="2:3" x14ac:dyDescent="0.2">
      <c r="B41" s="184"/>
      <c r="C41" s="184"/>
    </row>
    <row r="42" spans="2:3" x14ac:dyDescent="0.2">
      <c r="B42" s="184"/>
      <c r="C42" s="184"/>
    </row>
    <row r="43" spans="2:3" x14ac:dyDescent="0.2">
      <c r="B43" s="184"/>
      <c r="C43" s="184"/>
    </row>
    <row r="44" spans="2:3" x14ac:dyDescent="0.2">
      <c r="B44" s="184"/>
      <c r="C44" s="184"/>
    </row>
    <row r="45" spans="2:3" x14ac:dyDescent="0.2">
      <c r="B45" s="184"/>
      <c r="C45" s="184"/>
    </row>
    <row r="46" spans="2:3" x14ac:dyDescent="0.2">
      <c r="B46" s="184"/>
      <c r="C46" s="184"/>
    </row>
    <row r="47" spans="2:3" x14ac:dyDescent="0.2">
      <c r="B47" s="184"/>
      <c r="C47" s="184"/>
    </row>
  </sheetData>
  <phoneticPr fontId="7" type="noConversion"/>
  <hyperlinks>
    <hyperlink ref="B4" location="LS_G!A1" display="Übersicht"/>
    <hyperlink ref="C4" location="'Ü 3-9'!A1" display="Ü 3-9"/>
    <hyperlink ref="A4" location="'Ü 3-7'!A1" display="Ü 3-7"/>
  </hyperlinks>
  <pageMargins left="0.78740157499999996" right="0.78740157499999996" top="0.984251969" bottom="0.984251969" header="0.4921259845" footer="0.4921259845"/>
  <pageSetup paperSize="9" scale="75" orientation="portrait" horizontalDpi="300" verticalDpi="300" r:id="rId1"/>
  <headerFooter alignWithMargins="0">
    <oddHeader>&amp;A</oddHeader>
    <oddFooter>&amp;LStatistik P.Schmidt: &amp;F; &amp;A&amp;R&amp;D;&amp;T -- Seite &amp;P (von &amp;N)</oddFooter>
  </headerFooter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S29"/>
  <sheetViews>
    <sheetView showGridLines="0" zoomScale="90" zoomScaleNormal="90" workbookViewId="0">
      <selection activeCell="C4" sqref="C4"/>
    </sheetView>
  </sheetViews>
  <sheetFormatPr baseColWidth="10" defaultRowHeight="12.75" x14ac:dyDescent="0.2"/>
  <cols>
    <col min="1" max="1" width="11.5703125" style="22"/>
    <col min="2" max="2" width="14.7109375" style="22" customWidth="1"/>
    <col min="3" max="3" width="8.42578125" style="22" customWidth="1"/>
    <col min="4" max="10" width="11.5703125" style="22"/>
    <col min="11" max="11" width="5.7109375" style="22" customWidth="1"/>
    <col min="12" max="12" width="14.42578125" style="22" customWidth="1"/>
    <col min="13" max="16" width="11.5703125" style="22"/>
    <col min="17" max="17" width="14.28515625" style="22" bestFit="1" customWidth="1"/>
    <col min="18" max="19" width="11.5703125" style="22"/>
  </cols>
  <sheetData>
    <row r="1" spans="1:19" s="20" customFormat="1" x14ac:dyDescent="0.2">
      <c r="A1" s="20" t="s">
        <v>77</v>
      </c>
    </row>
    <row r="2" spans="1:19" s="20" customFormat="1" x14ac:dyDescent="0.2"/>
    <row r="3" spans="1:19" ht="13.5" thickBot="1" x14ac:dyDescent="0.25"/>
    <row r="4" spans="1:19" ht="13.5" thickBot="1" x14ac:dyDescent="0.25">
      <c r="A4" s="38" t="s">
        <v>24</v>
      </c>
      <c r="B4" s="38" t="s">
        <v>78</v>
      </c>
      <c r="C4" s="38" t="s">
        <v>31</v>
      </c>
    </row>
    <row r="5" spans="1:19" ht="13.5" thickBot="1" x14ac:dyDescent="0.25">
      <c r="B5" s="39"/>
      <c r="C5" s="39"/>
    </row>
    <row r="6" spans="1:19" ht="13.5" thickBot="1" x14ac:dyDescent="0.25">
      <c r="C6" s="16"/>
      <c r="L6" s="114" t="s">
        <v>2</v>
      </c>
      <c r="M6" s="115"/>
    </row>
    <row r="7" spans="1:19" s="17" customFormat="1" ht="15" thickBot="1" x14ac:dyDescent="0.25">
      <c r="A7" s="22"/>
      <c r="B7" s="84" t="s">
        <v>30</v>
      </c>
      <c r="C7" s="85" t="s">
        <v>3</v>
      </c>
      <c r="D7" s="86" t="s">
        <v>4</v>
      </c>
      <c r="E7" s="86" t="s">
        <v>5</v>
      </c>
      <c r="F7" s="86" t="s">
        <v>6</v>
      </c>
      <c r="G7" s="86" t="s">
        <v>7</v>
      </c>
      <c r="H7" s="86" t="s">
        <v>8</v>
      </c>
      <c r="I7" s="85" t="s">
        <v>9</v>
      </c>
      <c r="J7" s="87" t="s">
        <v>38</v>
      </c>
      <c r="K7" s="22"/>
      <c r="L7" s="112" t="s">
        <v>3</v>
      </c>
      <c r="M7" s="86" t="s">
        <v>5</v>
      </c>
      <c r="N7" s="86" t="s">
        <v>6</v>
      </c>
      <c r="O7" s="86" t="s">
        <v>7</v>
      </c>
      <c r="P7" s="86" t="s">
        <v>6</v>
      </c>
      <c r="Q7" s="86" t="s">
        <v>8</v>
      </c>
      <c r="R7" s="87" t="s">
        <v>10</v>
      </c>
      <c r="S7" s="22"/>
    </row>
    <row r="8" spans="1:19" x14ac:dyDescent="0.2">
      <c r="B8" s="88"/>
      <c r="C8" s="89">
        <v>1</v>
      </c>
      <c r="D8" s="90">
        <v>1</v>
      </c>
      <c r="E8" s="90">
        <v>1</v>
      </c>
      <c r="F8" s="91">
        <f t="shared" ref="F8:G13" si="0">D8^2</f>
        <v>1</v>
      </c>
      <c r="G8" s="91">
        <f t="shared" si="0"/>
        <v>1</v>
      </c>
      <c r="H8" s="92">
        <f t="shared" ref="H8:H13" si="1">D8*E8</f>
        <v>1</v>
      </c>
      <c r="I8" s="92">
        <f t="shared" ref="I8:I13" si="2">$D$17+$D$18*D8</f>
        <v>2</v>
      </c>
      <c r="J8" s="93">
        <f t="shared" ref="J8:J13" si="3">E8-I8</f>
        <v>-1</v>
      </c>
      <c r="L8" s="89">
        <v>1</v>
      </c>
      <c r="M8" s="90">
        <f t="shared" ref="M8:M13" si="4">E8</f>
        <v>1</v>
      </c>
      <c r="N8" s="90">
        <f t="shared" ref="N8:N13" si="5">D8</f>
        <v>1</v>
      </c>
      <c r="O8" s="91">
        <f t="shared" ref="O8:P13" si="6">M8^2</f>
        <v>1</v>
      </c>
      <c r="P8" s="91">
        <f t="shared" si="6"/>
        <v>1</v>
      </c>
      <c r="Q8" s="92">
        <f t="shared" ref="Q8:Q13" si="7">M8*N8</f>
        <v>1</v>
      </c>
      <c r="R8" s="93">
        <f t="shared" ref="R8:R13" si="8">$N$17+$N$18*M8</f>
        <v>1.2000000000000002</v>
      </c>
    </row>
    <row r="9" spans="1:19" x14ac:dyDescent="0.2">
      <c r="B9" s="88"/>
      <c r="C9" s="94">
        <v>2</v>
      </c>
      <c r="D9" s="95">
        <v>1</v>
      </c>
      <c r="E9" s="95">
        <v>3</v>
      </c>
      <c r="F9" s="96">
        <f t="shared" si="0"/>
        <v>1</v>
      </c>
      <c r="G9" s="96">
        <f t="shared" si="0"/>
        <v>9</v>
      </c>
      <c r="H9" s="97">
        <f t="shared" si="1"/>
        <v>3</v>
      </c>
      <c r="I9" s="97">
        <f t="shared" si="2"/>
        <v>2</v>
      </c>
      <c r="J9" s="98">
        <f t="shared" si="3"/>
        <v>1</v>
      </c>
      <c r="L9" s="94">
        <v>2</v>
      </c>
      <c r="M9" s="95">
        <f t="shared" si="4"/>
        <v>3</v>
      </c>
      <c r="N9" s="95">
        <f t="shared" si="5"/>
        <v>1</v>
      </c>
      <c r="O9" s="96">
        <f t="shared" si="6"/>
        <v>9</v>
      </c>
      <c r="P9" s="96">
        <f t="shared" si="6"/>
        <v>1</v>
      </c>
      <c r="Q9" s="97">
        <f t="shared" si="7"/>
        <v>3</v>
      </c>
      <c r="R9" s="98">
        <f t="shared" si="8"/>
        <v>2</v>
      </c>
    </row>
    <row r="10" spans="1:19" x14ac:dyDescent="0.2">
      <c r="B10" s="88"/>
      <c r="C10" s="99">
        <v>3</v>
      </c>
      <c r="D10" s="95">
        <v>2</v>
      </c>
      <c r="E10" s="95">
        <v>2</v>
      </c>
      <c r="F10" s="96">
        <f t="shared" si="0"/>
        <v>4</v>
      </c>
      <c r="G10" s="96">
        <f t="shared" si="0"/>
        <v>4</v>
      </c>
      <c r="H10" s="97">
        <f t="shared" si="1"/>
        <v>4</v>
      </c>
      <c r="I10" s="97">
        <f t="shared" si="2"/>
        <v>3</v>
      </c>
      <c r="J10" s="98">
        <f t="shared" si="3"/>
        <v>-1</v>
      </c>
      <c r="L10" s="99">
        <v>3</v>
      </c>
      <c r="M10" s="95">
        <f t="shared" si="4"/>
        <v>2</v>
      </c>
      <c r="N10" s="95">
        <f t="shared" si="5"/>
        <v>2</v>
      </c>
      <c r="O10" s="96">
        <f t="shared" si="6"/>
        <v>4</v>
      </c>
      <c r="P10" s="96">
        <f t="shared" si="6"/>
        <v>4</v>
      </c>
      <c r="Q10" s="97">
        <f t="shared" si="7"/>
        <v>4</v>
      </c>
      <c r="R10" s="98">
        <f t="shared" si="8"/>
        <v>1.6</v>
      </c>
    </row>
    <row r="11" spans="1:19" x14ac:dyDescent="0.2">
      <c r="B11" s="88"/>
      <c r="C11" s="99">
        <v>4</v>
      </c>
      <c r="D11" s="95">
        <v>2</v>
      </c>
      <c r="E11" s="95">
        <v>4</v>
      </c>
      <c r="F11" s="96">
        <f t="shared" si="0"/>
        <v>4</v>
      </c>
      <c r="G11" s="96">
        <f t="shared" si="0"/>
        <v>16</v>
      </c>
      <c r="H11" s="97">
        <f t="shared" si="1"/>
        <v>8</v>
      </c>
      <c r="I11" s="97">
        <f t="shared" si="2"/>
        <v>3</v>
      </c>
      <c r="J11" s="98">
        <f t="shared" si="3"/>
        <v>1</v>
      </c>
      <c r="L11" s="99">
        <v>4</v>
      </c>
      <c r="M11" s="95">
        <f t="shared" si="4"/>
        <v>4</v>
      </c>
      <c r="N11" s="95">
        <f t="shared" si="5"/>
        <v>2</v>
      </c>
      <c r="O11" s="96">
        <f t="shared" si="6"/>
        <v>16</v>
      </c>
      <c r="P11" s="96">
        <f t="shared" si="6"/>
        <v>4</v>
      </c>
      <c r="Q11" s="97">
        <f t="shared" si="7"/>
        <v>8</v>
      </c>
      <c r="R11" s="98">
        <f t="shared" si="8"/>
        <v>2.4000000000000004</v>
      </c>
    </row>
    <row r="12" spans="1:19" x14ac:dyDescent="0.2">
      <c r="B12" s="88"/>
      <c r="C12" s="99">
        <v>5</v>
      </c>
      <c r="D12" s="95">
        <v>3</v>
      </c>
      <c r="E12" s="95">
        <v>3</v>
      </c>
      <c r="F12" s="96">
        <f t="shared" si="0"/>
        <v>9</v>
      </c>
      <c r="G12" s="96">
        <f t="shared" si="0"/>
        <v>9</v>
      </c>
      <c r="H12" s="97">
        <f t="shared" si="1"/>
        <v>9</v>
      </c>
      <c r="I12" s="97">
        <f t="shared" si="2"/>
        <v>4</v>
      </c>
      <c r="J12" s="98">
        <f t="shared" si="3"/>
        <v>-1</v>
      </c>
      <c r="L12" s="99">
        <v>5</v>
      </c>
      <c r="M12" s="95">
        <f t="shared" si="4"/>
        <v>3</v>
      </c>
      <c r="N12" s="95">
        <f t="shared" si="5"/>
        <v>3</v>
      </c>
      <c r="O12" s="96">
        <f t="shared" si="6"/>
        <v>9</v>
      </c>
      <c r="P12" s="96">
        <f t="shared" si="6"/>
        <v>9</v>
      </c>
      <c r="Q12" s="97">
        <f t="shared" si="7"/>
        <v>9</v>
      </c>
      <c r="R12" s="98">
        <f t="shared" si="8"/>
        <v>2</v>
      </c>
    </row>
    <row r="13" spans="1:19" ht="13.5" thickBot="1" x14ac:dyDescent="0.25">
      <c r="B13" s="88"/>
      <c r="C13" s="100">
        <v>6</v>
      </c>
      <c r="D13" s="101">
        <v>3</v>
      </c>
      <c r="E13" s="101">
        <v>5</v>
      </c>
      <c r="F13" s="102">
        <f t="shared" si="0"/>
        <v>9</v>
      </c>
      <c r="G13" s="102">
        <f t="shared" si="0"/>
        <v>25</v>
      </c>
      <c r="H13" s="103">
        <f t="shared" si="1"/>
        <v>15</v>
      </c>
      <c r="I13" s="103">
        <f t="shared" si="2"/>
        <v>4</v>
      </c>
      <c r="J13" s="104">
        <f t="shared" si="3"/>
        <v>1</v>
      </c>
      <c r="L13" s="100">
        <v>6</v>
      </c>
      <c r="M13" s="101">
        <f t="shared" si="4"/>
        <v>5</v>
      </c>
      <c r="N13" s="101">
        <f t="shared" si="5"/>
        <v>3</v>
      </c>
      <c r="O13" s="102">
        <f t="shared" si="6"/>
        <v>25</v>
      </c>
      <c r="P13" s="102">
        <f t="shared" si="6"/>
        <v>9</v>
      </c>
      <c r="Q13" s="103">
        <f t="shared" si="7"/>
        <v>15</v>
      </c>
      <c r="R13" s="104">
        <f t="shared" si="8"/>
        <v>2.8</v>
      </c>
    </row>
    <row r="14" spans="1:19" ht="13.5" thickBot="1" x14ac:dyDescent="0.25">
      <c r="B14" s="105" t="s">
        <v>11</v>
      </c>
      <c r="C14" s="106">
        <f>SUM(C8:C13)</f>
        <v>21</v>
      </c>
      <c r="D14" s="107">
        <f t="shared" ref="D14:I14" si="9">SUM(D8:D13)</f>
        <v>12</v>
      </c>
      <c r="E14" s="107">
        <f t="shared" si="9"/>
        <v>18</v>
      </c>
      <c r="F14" s="107">
        <f t="shared" si="9"/>
        <v>28</v>
      </c>
      <c r="G14" s="107">
        <f t="shared" si="9"/>
        <v>64</v>
      </c>
      <c r="H14" s="107">
        <f t="shared" si="9"/>
        <v>40</v>
      </c>
      <c r="I14" s="107">
        <f t="shared" si="9"/>
        <v>18</v>
      </c>
      <c r="J14" s="54">
        <f>SUM(J8:J13)</f>
        <v>0</v>
      </c>
      <c r="L14" s="113">
        <f t="shared" ref="L14:R14" si="10">SUM(L8:L13)</f>
        <v>21</v>
      </c>
      <c r="M14" s="107">
        <f t="shared" si="10"/>
        <v>18</v>
      </c>
      <c r="N14" s="107">
        <f t="shared" si="10"/>
        <v>12</v>
      </c>
      <c r="O14" s="107">
        <f t="shared" si="10"/>
        <v>64</v>
      </c>
      <c r="P14" s="107">
        <f t="shared" si="10"/>
        <v>28</v>
      </c>
      <c r="Q14" s="107">
        <f t="shared" si="10"/>
        <v>40</v>
      </c>
      <c r="R14" s="54">
        <f t="shared" si="10"/>
        <v>12</v>
      </c>
    </row>
    <row r="15" spans="1:19" ht="13.5" thickBot="1" x14ac:dyDescent="0.25">
      <c r="C15" s="3"/>
      <c r="D15" s="7"/>
      <c r="E15" s="108"/>
      <c r="F15" s="8"/>
      <c r="G15" s="109"/>
      <c r="H15" s="12"/>
      <c r="I15" s="11"/>
      <c r="J15" s="11"/>
    </row>
    <row r="16" spans="1:19" ht="13.5" thickBot="1" x14ac:dyDescent="0.25">
      <c r="B16" s="116" t="s">
        <v>12</v>
      </c>
      <c r="C16" s="55" t="s">
        <v>13</v>
      </c>
      <c r="D16" s="117">
        <f>COUNT(D8:D13)</f>
        <v>6</v>
      </c>
      <c r="E16" s="62" t="s">
        <v>14</v>
      </c>
      <c r="F16" s="118"/>
      <c r="G16" s="108"/>
      <c r="I16" s="12"/>
      <c r="J16" s="12"/>
      <c r="K16" s="110"/>
      <c r="L16" s="116" t="s">
        <v>12</v>
      </c>
      <c r="M16" s="55" t="s">
        <v>13</v>
      </c>
      <c r="N16" s="117">
        <f>COUNT(M8:M13)</f>
        <v>6</v>
      </c>
      <c r="O16" s="62" t="s">
        <v>14</v>
      </c>
      <c r="P16" s="118"/>
      <c r="Q16" s="108"/>
    </row>
    <row r="17" spans="2:18" ht="13.5" thickBot="1" x14ac:dyDescent="0.25">
      <c r="C17" s="55" t="s">
        <v>15</v>
      </c>
      <c r="D17" s="117">
        <f>E17/G17</f>
        <v>1</v>
      </c>
      <c r="E17" s="56">
        <f>(F14*E14 - D14*H14)</f>
        <v>24</v>
      </c>
      <c r="F17" s="57" t="s">
        <v>16</v>
      </c>
      <c r="G17" s="58">
        <f>D16*F14 - D14^2</f>
        <v>24</v>
      </c>
      <c r="I17" s="108"/>
      <c r="J17" s="108"/>
      <c r="K17" s="9"/>
      <c r="M17" s="55" t="s">
        <v>15</v>
      </c>
      <c r="N17" s="117">
        <f>O17/Q17</f>
        <v>0.8</v>
      </c>
      <c r="O17" s="56">
        <f>(O14*N14 - M14*Q14)</f>
        <v>48</v>
      </c>
      <c r="P17" s="57" t="s">
        <v>16</v>
      </c>
      <c r="Q17" s="58">
        <f>N16*O14 - M14^2</f>
        <v>60</v>
      </c>
      <c r="R17" s="111"/>
    </row>
    <row r="18" spans="2:18" ht="13.5" thickBot="1" x14ac:dyDescent="0.25">
      <c r="C18" s="55" t="s">
        <v>17</v>
      </c>
      <c r="D18" s="117">
        <f>E18/G18</f>
        <v>1</v>
      </c>
      <c r="E18" s="59">
        <f>D16*H14 - D14*E14</f>
        <v>24</v>
      </c>
      <c r="F18" s="60" t="s">
        <v>16</v>
      </c>
      <c r="G18" s="61">
        <f>G17</f>
        <v>24</v>
      </c>
      <c r="I18" s="10"/>
      <c r="J18" s="10"/>
      <c r="K18" s="108"/>
      <c r="M18" s="55" t="s">
        <v>17</v>
      </c>
      <c r="N18" s="117">
        <f>O18/Q18</f>
        <v>0.4</v>
      </c>
      <c r="O18" s="59">
        <f>N16*Q14 - M14*N14</f>
        <v>24</v>
      </c>
      <c r="P18" s="60" t="s">
        <v>16</v>
      </c>
      <c r="Q18" s="61">
        <f>Q17</f>
        <v>60</v>
      </c>
    </row>
    <row r="19" spans="2:18" ht="13.5" thickBot="1" x14ac:dyDescent="0.25">
      <c r="D19" s="55" t="s">
        <v>18</v>
      </c>
      <c r="E19" s="120">
        <f>AVERAGE(D8:D13)</f>
        <v>2</v>
      </c>
      <c r="F19" s="70"/>
      <c r="G19" s="161"/>
      <c r="I19" s="10"/>
      <c r="J19" s="10"/>
      <c r="K19" s="108"/>
      <c r="N19" s="55" t="s">
        <v>18</v>
      </c>
      <c r="O19" s="120">
        <f>AVERAGE(M8:M13)</f>
        <v>3</v>
      </c>
      <c r="P19" s="70"/>
      <c r="Q19" s="161"/>
    </row>
    <row r="20" spans="2:18" ht="13.15" customHeight="1" thickBot="1" x14ac:dyDescent="0.25">
      <c r="B20" s="108"/>
      <c r="D20" s="55" t="s">
        <v>19</v>
      </c>
      <c r="E20" s="120">
        <f>AVERAGE(E8:E13)</f>
        <v>3</v>
      </c>
      <c r="F20" s="70"/>
      <c r="G20" s="161"/>
      <c r="I20" s="108"/>
      <c r="J20" s="108"/>
      <c r="K20" s="108"/>
      <c r="L20" s="108"/>
      <c r="N20" s="55" t="s">
        <v>19</v>
      </c>
      <c r="O20" s="120">
        <f>AVERAGE(N8:N13)</f>
        <v>2</v>
      </c>
      <c r="P20" s="70"/>
      <c r="Q20" s="161"/>
    </row>
    <row r="21" spans="2:18" x14ac:dyDescent="0.2">
      <c r="I21" s="108"/>
      <c r="J21" s="108"/>
      <c r="K21" s="108"/>
    </row>
    <row r="22" spans="2:18" x14ac:dyDescent="0.2">
      <c r="C22" s="5"/>
      <c r="F22" s="108"/>
      <c r="G22" s="108"/>
      <c r="H22" s="108"/>
      <c r="I22" s="108"/>
      <c r="J22" s="108"/>
      <c r="K22" s="108"/>
      <c r="O22" s="108"/>
      <c r="P22" s="108"/>
      <c r="Q22" s="108"/>
    </row>
    <row r="28" spans="2:18" x14ac:dyDescent="0.2">
      <c r="O28" s="19"/>
    </row>
    <row r="29" spans="2:18" x14ac:dyDescent="0.2">
      <c r="O29" s="19"/>
    </row>
  </sheetData>
  <phoneticPr fontId="7" type="noConversion"/>
  <hyperlinks>
    <hyperlink ref="B4" location="LS_G!A1" display="Übersicht"/>
    <hyperlink ref="C4" location="'Ü 3-10'!A1" display="Ü 3-10"/>
    <hyperlink ref="A4" location="'Ü 3-8'!A1" display="Ü 3-8"/>
  </hyperlinks>
  <pageMargins left="0.78740157499999996" right="0.78740157499999996" top="0.984251969" bottom="0.984251969" header="0.4921259845" footer="0.4921259845"/>
  <pageSetup paperSize="9" scale="63" orientation="landscape" horizontalDpi="300" verticalDpi="300" r:id="rId1"/>
  <headerFooter alignWithMargins="0">
    <oddHeader>&amp;A</oddHeader>
    <oddFooter>&amp;LStatistik P.Schmidt: &amp;F; &amp;A&amp;R&amp;D;&amp;T -- Seite &amp;P (von &amp;N)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P24"/>
  <sheetViews>
    <sheetView showGridLines="0" zoomScaleNormal="100" workbookViewId="0">
      <selection activeCell="C4" sqref="C4"/>
    </sheetView>
  </sheetViews>
  <sheetFormatPr baseColWidth="10" defaultRowHeight="12.75" x14ac:dyDescent="0.2"/>
  <cols>
    <col min="2" max="2" width="15" customWidth="1"/>
    <col min="3" max="3" width="16.5703125" customWidth="1"/>
  </cols>
  <sheetData>
    <row r="1" spans="1:16" s="20" customFormat="1" x14ac:dyDescent="0.2">
      <c r="A1" s="20" t="s">
        <v>77</v>
      </c>
    </row>
    <row r="2" spans="1:16" s="20" customFormat="1" x14ac:dyDescent="0.2"/>
    <row r="3" spans="1:16" ht="13.5" thickBo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3.5" thickBot="1" x14ac:dyDescent="0.25">
      <c r="A4" s="38" t="s">
        <v>30</v>
      </c>
      <c r="B4" s="38" t="s">
        <v>78</v>
      </c>
      <c r="C4" s="38" t="s">
        <v>105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x14ac:dyDescent="0.2">
      <c r="A5" s="22"/>
      <c r="B5" s="39"/>
      <c r="C5" s="39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3.5" thickBot="1" x14ac:dyDescent="0.25">
      <c r="A6" s="22"/>
      <c r="B6" s="22"/>
      <c r="C6" s="16"/>
      <c r="D6" s="22"/>
      <c r="E6" s="22"/>
      <c r="F6" s="22"/>
      <c r="G6" s="22"/>
      <c r="H6" s="186"/>
      <c r="I6" s="22"/>
      <c r="J6" s="22"/>
      <c r="K6" s="22"/>
      <c r="L6" s="22"/>
      <c r="M6" s="22"/>
      <c r="N6" s="22"/>
      <c r="O6" s="22"/>
      <c r="P6" s="22"/>
    </row>
    <row r="7" spans="1:16" ht="15" thickBot="1" x14ac:dyDescent="0.25">
      <c r="B7" s="84" t="s">
        <v>31</v>
      </c>
      <c r="C7" s="46" t="s">
        <v>3</v>
      </c>
      <c r="D7" s="46" t="s">
        <v>4</v>
      </c>
      <c r="E7" s="46" t="s">
        <v>5</v>
      </c>
      <c r="F7" s="46" t="s">
        <v>6</v>
      </c>
      <c r="G7" s="46" t="s">
        <v>8</v>
      </c>
      <c r="H7" s="50" t="s">
        <v>9</v>
      </c>
    </row>
    <row r="8" spans="1:16" x14ac:dyDescent="0.2">
      <c r="B8" s="193"/>
      <c r="C8" s="190">
        <v>1</v>
      </c>
      <c r="D8" s="43">
        <v>-2</v>
      </c>
      <c r="E8" s="43">
        <v>1</v>
      </c>
      <c r="F8" s="43">
        <v>4</v>
      </c>
      <c r="G8" s="43">
        <f t="shared" ref="G8:G13" si="0">D8*E8</f>
        <v>-2</v>
      </c>
      <c r="H8" s="188">
        <v>1</v>
      </c>
    </row>
    <row r="9" spans="1:16" x14ac:dyDescent="0.2">
      <c r="B9" s="193"/>
      <c r="C9" s="191">
        <v>2</v>
      </c>
      <c r="D9" s="42">
        <v>-1</v>
      </c>
      <c r="E9" s="42">
        <v>1</v>
      </c>
      <c r="F9" s="42">
        <v>1</v>
      </c>
      <c r="G9" s="42">
        <f t="shared" si="0"/>
        <v>-1</v>
      </c>
      <c r="H9" s="187">
        <v>2</v>
      </c>
    </row>
    <row r="10" spans="1:16" x14ac:dyDescent="0.2">
      <c r="B10" s="193"/>
      <c r="C10" s="191">
        <v>3</v>
      </c>
      <c r="D10" s="42">
        <v>-1</v>
      </c>
      <c r="E10" s="42">
        <v>3</v>
      </c>
      <c r="F10" s="42">
        <v>1</v>
      </c>
      <c r="G10" s="42">
        <f t="shared" si="0"/>
        <v>-3</v>
      </c>
      <c r="H10" s="187">
        <v>2</v>
      </c>
    </row>
    <row r="11" spans="1:16" x14ac:dyDescent="0.2">
      <c r="B11" s="193"/>
      <c r="C11" s="191">
        <v>4</v>
      </c>
      <c r="D11" s="42">
        <v>1</v>
      </c>
      <c r="E11" s="42">
        <v>3</v>
      </c>
      <c r="F11" s="42">
        <v>1</v>
      </c>
      <c r="G11" s="42">
        <f t="shared" si="0"/>
        <v>3</v>
      </c>
      <c r="H11" s="187">
        <v>4</v>
      </c>
    </row>
    <row r="12" spans="1:16" x14ac:dyDescent="0.2">
      <c r="B12" s="193"/>
      <c r="C12" s="191">
        <v>5</v>
      </c>
      <c r="D12" s="42">
        <v>1</v>
      </c>
      <c r="E12" s="42">
        <v>5</v>
      </c>
      <c r="F12" s="42">
        <v>1</v>
      </c>
      <c r="G12" s="42">
        <f t="shared" si="0"/>
        <v>5</v>
      </c>
      <c r="H12" s="187">
        <v>4</v>
      </c>
    </row>
    <row r="13" spans="1:16" ht="13.5" thickBot="1" x14ac:dyDescent="0.25">
      <c r="B13" s="193"/>
      <c r="C13" s="192">
        <v>6</v>
      </c>
      <c r="D13" s="45">
        <v>2</v>
      </c>
      <c r="E13" s="45">
        <v>5</v>
      </c>
      <c r="F13" s="45">
        <v>4</v>
      </c>
      <c r="G13" s="45">
        <f t="shared" si="0"/>
        <v>10</v>
      </c>
      <c r="H13" s="189">
        <v>5</v>
      </c>
    </row>
    <row r="14" spans="1:16" ht="13.5" thickBot="1" x14ac:dyDescent="0.25">
      <c r="B14" s="48" t="s">
        <v>11</v>
      </c>
      <c r="C14" s="78">
        <f t="shared" ref="C14:H14" si="1">SUM(C8:C13)</f>
        <v>21</v>
      </c>
      <c r="D14" s="78">
        <f t="shared" si="1"/>
        <v>0</v>
      </c>
      <c r="E14" s="78">
        <f t="shared" si="1"/>
        <v>18</v>
      </c>
      <c r="F14" s="78">
        <f t="shared" si="1"/>
        <v>12</v>
      </c>
      <c r="G14" s="78">
        <f t="shared" si="1"/>
        <v>12</v>
      </c>
      <c r="H14" s="194">
        <f t="shared" si="1"/>
        <v>18</v>
      </c>
    </row>
    <row r="15" spans="1:16" ht="13.5" thickBot="1" x14ac:dyDescent="0.25">
      <c r="C15" s="1"/>
      <c r="D15" s="1"/>
      <c r="E15" s="1"/>
      <c r="F15" s="1"/>
      <c r="G15" s="1"/>
      <c r="H15" s="1"/>
    </row>
    <row r="16" spans="1:16" ht="13.5" thickBot="1" x14ac:dyDescent="0.25">
      <c r="B16" s="116" t="s">
        <v>12</v>
      </c>
      <c r="C16" s="55" t="s">
        <v>13</v>
      </c>
      <c r="D16" s="117">
        <v>6</v>
      </c>
      <c r="E16" s="62" t="s">
        <v>14</v>
      </c>
      <c r="F16" s="118"/>
      <c r="G16" s="108"/>
      <c r="H16" s="1"/>
    </row>
    <row r="17" spans="2:8" ht="13.5" thickBot="1" x14ac:dyDescent="0.25">
      <c r="B17" s="22"/>
      <c r="C17" s="55" t="s">
        <v>15</v>
      </c>
      <c r="D17" s="117">
        <f>E17/G17</f>
        <v>3</v>
      </c>
      <c r="E17" s="56">
        <f>(F14*E14 - D14*G14)</f>
        <v>216</v>
      </c>
      <c r="F17" s="57" t="s">
        <v>16</v>
      </c>
      <c r="G17" s="58">
        <f>D16*F14 - D14^2</f>
        <v>72</v>
      </c>
      <c r="H17" s="1"/>
    </row>
    <row r="18" spans="2:8" ht="13.5" thickBot="1" x14ac:dyDescent="0.25">
      <c r="B18" s="22"/>
      <c r="C18" s="55" t="s">
        <v>17</v>
      </c>
      <c r="D18" s="117">
        <f>E18/G18</f>
        <v>1</v>
      </c>
      <c r="E18" s="59">
        <f>D16*G14 - D14*E14</f>
        <v>72</v>
      </c>
      <c r="F18" s="60" t="s">
        <v>16</v>
      </c>
      <c r="G18" s="61">
        <f>G17</f>
        <v>72</v>
      </c>
      <c r="H18" s="1"/>
    </row>
    <row r="19" spans="2:8" ht="13.5" thickBot="1" x14ac:dyDescent="0.25">
      <c r="B19" s="22"/>
      <c r="C19" s="22"/>
      <c r="D19" s="55" t="s">
        <v>18</v>
      </c>
      <c r="E19" s="120">
        <f>AVERAGE(D8:D13)</f>
        <v>0</v>
      </c>
      <c r="F19" s="70"/>
      <c r="G19" s="161"/>
      <c r="H19" s="1"/>
    </row>
    <row r="20" spans="2:8" ht="13.5" thickBot="1" x14ac:dyDescent="0.25">
      <c r="B20" s="108"/>
      <c r="C20" s="22"/>
      <c r="D20" s="55" t="s">
        <v>19</v>
      </c>
      <c r="E20" s="120">
        <f>AVERAGE(E8:E13)</f>
        <v>3</v>
      </c>
      <c r="F20" s="70"/>
      <c r="G20" s="161"/>
      <c r="H20" s="1"/>
    </row>
    <row r="21" spans="2:8" ht="13.5" thickBot="1" x14ac:dyDescent="0.25"/>
    <row r="22" spans="2:8" ht="15" thickBot="1" x14ac:dyDescent="0.25">
      <c r="C22" s="44" t="s">
        <v>36</v>
      </c>
    </row>
    <row r="23" spans="2:8" ht="14.25" x14ac:dyDescent="0.2">
      <c r="E23" s="17"/>
    </row>
    <row r="24" spans="2:8" ht="14.25" x14ac:dyDescent="0.2">
      <c r="B24" s="17"/>
    </row>
  </sheetData>
  <phoneticPr fontId="7" type="noConversion"/>
  <hyperlinks>
    <hyperlink ref="B4" location="LS_G!A1" display="Übersicht"/>
    <hyperlink ref="C4" location="'M 3-11 - M 3-19'!A1" display="M 3-11 - M 3-19"/>
    <hyperlink ref="A4" location="'Ü 3-9'!A1" display="Ü 3-9"/>
  </hyperlinks>
  <pageMargins left="0.78740157499999996" right="0.78740157499999996" top="0.984251969" bottom="0.984251969" header="0.4921259845" footer="0.4921259845"/>
  <pageSetup paperSize="9" scale="86" orientation="portrait" horizontalDpi="300" verticalDpi="300" r:id="rId1"/>
  <headerFooter alignWithMargins="0">
    <oddHeader>&amp;A</oddHeader>
    <oddFooter>&amp;LStatistik P.Schmidt: &amp;F; &amp;A&amp;R&amp;D;&amp;T -- Seite &amp;P (von 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P20"/>
  <sheetViews>
    <sheetView showGridLines="0" zoomScaleNormal="100" workbookViewId="0">
      <selection activeCell="C4" sqref="C4"/>
    </sheetView>
  </sheetViews>
  <sheetFormatPr baseColWidth="10" defaultRowHeight="12.75" x14ac:dyDescent="0.2"/>
  <cols>
    <col min="2" max="2" width="14.28515625" customWidth="1"/>
    <col min="5" max="5" width="15.28515625" customWidth="1"/>
    <col min="6" max="6" width="13" customWidth="1"/>
  </cols>
  <sheetData>
    <row r="1" spans="1:16" s="20" customFormat="1" x14ac:dyDescent="0.2">
      <c r="A1" s="20" t="s">
        <v>77</v>
      </c>
    </row>
    <row r="2" spans="1:16" s="20" customFormat="1" x14ac:dyDescent="0.2"/>
    <row r="3" spans="1:16" ht="13.5" thickBo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3.5" thickBot="1" x14ac:dyDescent="0.25">
      <c r="A4" s="38" t="s">
        <v>31</v>
      </c>
      <c r="B4" s="38" t="s">
        <v>78</v>
      </c>
      <c r="C4" s="38" t="s">
        <v>52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x14ac:dyDescent="0.2">
      <c r="A5" s="22"/>
      <c r="B5" s="39"/>
      <c r="C5" s="39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3.5" thickBot="1" x14ac:dyDescent="0.25">
      <c r="A6" s="22"/>
      <c r="B6" s="22"/>
      <c r="C6" s="16"/>
      <c r="D6" s="22"/>
      <c r="E6" s="22"/>
      <c r="F6" s="22"/>
      <c r="G6" s="22"/>
      <c r="H6" s="186"/>
      <c r="I6" s="22"/>
      <c r="J6" s="22"/>
      <c r="K6" s="22"/>
      <c r="L6" s="22"/>
      <c r="M6" s="22"/>
      <c r="N6" s="22"/>
      <c r="O6" s="22"/>
      <c r="P6" s="22"/>
    </row>
    <row r="7" spans="1:16" ht="13.5" thickBot="1" x14ac:dyDescent="0.25">
      <c r="B7" s="84" t="s">
        <v>40</v>
      </c>
      <c r="E7" s="83" t="s">
        <v>41</v>
      </c>
    </row>
    <row r="8" spans="1:16" ht="13.5" thickBot="1" x14ac:dyDescent="0.25">
      <c r="B8" s="195" t="s">
        <v>82</v>
      </c>
      <c r="E8" s="197" t="s">
        <v>87</v>
      </c>
      <c r="F8" s="198" t="s">
        <v>86</v>
      </c>
    </row>
    <row r="9" spans="1:16" ht="13.5" thickBot="1" x14ac:dyDescent="0.25">
      <c r="E9" s="200" t="s">
        <v>42</v>
      </c>
      <c r="F9" s="199" t="s">
        <v>43</v>
      </c>
    </row>
    <row r="10" spans="1:16" ht="13.5" thickBot="1" x14ac:dyDescent="0.25">
      <c r="B10" s="84" t="s">
        <v>44</v>
      </c>
    </row>
    <row r="11" spans="1:16" ht="13.5" thickBot="1" x14ac:dyDescent="0.25">
      <c r="B11" s="195" t="s">
        <v>83</v>
      </c>
      <c r="E11" s="84" t="s">
        <v>45</v>
      </c>
    </row>
    <row r="12" spans="1:16" ht="13.5" thickBot="1" x14ac:dyDescent="0.25">
      <c r="E12" s="195" t="s">
        <v>88</v>
      </c>
    </row>
    <row r="13" spans="1:16" ht="13.5" thickBot="1" x14ac:dyDescent="0.25">
      <c r="B13" s="84" t="s">
        <v>46</v>
      </c>
    </row>
    <row r="14" spans="1:16" ht="13.5" thickBot="1" x14ac:dyDescent="0.25">
      <c r="B14" s="195" t="s">
        <v>84</v>
      </c>
      <c r="E14" s="84" t="s">
        <v>47</v>
      </c>
    </row>
    <row r="15" spans="1:16" ht="13.5" thickBot="1" x14ac:dyDescent="0.25">
      <c r="E15" s="195" t="s">
        <v>89</v>
      </c>
    </row>
    <row r="16" spans="1:16" ht="13.5" thickBot="1" x14ac:dyDescent="0.25">
      <c r="B16" s="84" t="s">
        <v>48</v>
      </c>
    </row>
    <row r="17" spans="2:5" ht="13.5" thickBot="1" x14ac:dyDescent="0.25">
      <c r="B17" s="195" t="s">
        <v>85</v>
      </c>
      <c r="E17" s="84" t="s">
        <v>49</v>
      </c>
    </row>
    <row r="18" spans="2:5" ht="13.5" thickBot="1" x14ac:dyDescent="0.25">
      <c r="E18" s="195" t="s">
        <v>90</v>
      </c>
    </row>
    <row r="19" spans="2:5" ht="13.5" thickBot="1" x14ac:dyDescent="0.25">
      <c r="B19" s="84" t="s">
        <v>50</v>
      </c>
    </row>
    <row r="20" spans="2:5" ht="13.5" thickBot="1" x14ac:dyDescent="0.25">
      <c r="B20" s="195" t="s">
        <v>51</v>
      </c>
    </row>
  </sheetData>
  <hyperlinks>
    <hyperlink ref="B4" location="LS_G!A1" display="Übersicht"/>
    <hyperlink ref="C4" location="'Ü 3-20'!A1" display="Ü 3-20"/>
    <hyperlink ref="A4" location="'Ü 3-10'!A1" display="Ü 3-10"/>
  </hyperlink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&amp;LStatistik P.Schmidt: &amp;F; &amp;A&amp;R&amp;D;&amp;T -- Seite &amp;P (von 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P24"/>
  <sheetViews>
    <sheetView showGridLines="0" zoomScaleNormal="100" workbookViewId="0">
      <selection activeCell="C4" sqref="C4"/>
    </sheetView>
  </sheetViews>
  <sheetFormatPr baseColWidth="10" defaultRowHeight="12.75" x14ac:dyDescent="0.2"/>
  <cols>
    <col min="1" max="1" width="17.28515625" style="22" customWidth="1"/>
    <col min="2" max="2" width="16.5703125" style="22" customWidth="1"/>
    <col min="3" max="10" width="11.5703125" style="22"/>
  </cols>
  <sheetData>
    <row r="1" spans="1:16" s="20" customFormat="1" x14ac:dyDescent="0.2">
      <c r="A1" s="20" t="s">
        <v>77</v>
      </c>
    </row>
    <row r="2" spans="1:16" s="20" customFormat="1" x14ac:dyDescent="0.2"/>
    <row r="3" spans="1:16" ht="13.5" thickBot="1" x14ac:dyDescent="0.25">
      <c r="K3" s="22"/>
      <c r="L3" s="22"/>
      <c r="M3" s="22"/>
      <c r="N3" s="22"/>
      <c r="O3" s="22"/>
      <c r="P3" s="22"/>
    </row>
    <row r="4" spans="1:16" ht="13.5" thickBot="1" x14ac:dyDescent="0.25">
      <c r="A4" s="38" t="s">
        <v>105</v>
      </c>
      <c r="B4" s="38" t="s">
        <v>78</v>
      </c>
      <c r="C4" s="38" t="s">
        <v>54</v>
      </c>
      <c r="K4" s="22"/>
      <c r="L4" s="22"/>
      <c r="M4" s="22"/>
      <c r="N4" s="22"/>
      <c r="O4" s="22"/>
      <c r="P4" s="22"/>
    </row>
    <row r="5" spans="1:16" x14ac:dyDescent="0.2">
      <c r="B5" s="39"/>
      <c r="C5" s="39"/>
      <c r="K5" s="22"/>
      <c r="L5" s="22"/>
      <c r="M5" s="22"/>
      <c r="N5" s="22"/>
      <c r="O5" s="22"/>
      <c r="P5" s="22"/>
    </row>
    <row r="6" spans="1:16" ht="13.5" thickBot="1" x14ac:dyDescent="0.25">
      <c r="C6" s="16"/>
      <c r="H6" s="186"/>
      <c r="K6" s="22"/>
      <c r="L6" s="22"/>
      <c r="M6" s="22"/>
      <c r="N6" s="22"/>
      <c r="O6" s="22"/>
      <c r="P6" s="22"/>
    </row>
    <row r="7" spans="1:16" ht="13.5" thickBot="1" x14ac:dyDescent="0.25">
      <c r="B7" s="84" t="s">
        <v>52</v>
      </c>
    </row>
    <row r="8" spans="1:16" ht="13.5" thickBot="1" x14ac:dyDescent="0.25">
      <c r="B8" s="77" t="s">
        <v>3</v>
      </c>
      <c r="C8" s="78" t="s">
        <v>4</v>
      </c>
      <c r="D8" s="78" t="s">
        <v>5</v>
      </c>
      <c r="E8" s="78" t="s">
        <v>6</v>
      </c>
      <c r="F8" s="78" t="s">
        <v>7</v>
      </c>
      <c r="G8" s="78" t="s">
        <v>8</v>
      </c>
      <c r="H8" s="87" t="s">
        <v>9</v>
      </c>
    </row>
    <row r="9" spans="1:16" x14ac:dyDescent="0.2">
      <c r="B9" s="203">
        <v>1</v>
      </c>
      <c r="C9" s="135">
        <v>6</v>
      </c>
      <c r="D9" s="135">
        <v>32</v>
      </c>
      <c r="E9" s="135">
        <f>C9*C9</f>
        <v>36</v>
      </c>
      <c r="F9" s="135">
        <f>D9*D9</f>
        <v>1024</v>
      </c>
      <c r="G9" s="135">
        <f t="shared" ref="G9:G14" si="0">C9*D9</f>
        <v>192</v>
      </c>
      <c r="H9" s="188">
        <f t="shared" ref="H9:H14" si="1">$D$22*C9+$D$21</f>
        <v>32</v>
      </c>
    </row>
    <row r="10" spans="1:16" x14ac:dyDescent="0.2">
      <c r="B10" s="204">
        <v>2</v>
      </c>
      <c r="C10" s="139">
        <v>5</v>
      </c>
      <c r="D10" s="139">
        <v>35</v>
      </c>
      <c r="E10" s="139">
        <f t="shared" ref="E10:F14" si="2">C10*C10</f>
        <v>25</v>
      </c>
      <c r="F10" s="139">
        <f t="shared" si="2"/>
        <v>1225</v>
      </c>
      <c r="G10" s="139">
        <f t="shared" si="0"/>
        <v>175</v>
      </c>
      <c r="H10" s="187">
        <f t="shared" si="1"/>
        <v>35</v>
      </c>
    </row>
    <row r="11" spans="1:16" x14ac:dyDescent="0.2">
      <c r="B11" s="204">
        <v>3</v>
      </c>
      <c r="C11" s="139">
        <v>7</v>
      </c>
      <c r="D11" s="139">
        <v>28</v>
      </c>
      <c r="E11" s="139">
        <f t="shared" si="2"/>
        <v>49</v>
      </c>
      <c r="F11" s="139">
        <f t="shared" si="2"/>
        <v>784</v>
      </c>
      <c r="G11" s="139">
        <f t="shared" si="0"/>
        <v>196</v>
      </c>
      <c r="H11" s="187">
        <f t="shared" si="1"/>
        <v>29</v>
      </c>
    </row>
    <row r="12" spans="1:16" x14ac:dyDescent="0.2">
      <c r="B12" s="204">
        <v>4</v>
      </c>
      <c r="C12" s="139">
        <v>7</v>
      </c>
      <c r="D12" s="139">
        <v>30</v>
      </c>
      <c r="E12" s="139">
        <f t="shared" si="2"/>
        <v>49</v>
      </c>
      <c r="F12" s="139">
        <f t="shared" si="2"/>
        <v>900</v>
      </c>
      <c r="G12" s="139">
        <f t="shared" si="0"/>
        <v>210</v>
      </c>
      <c r="H12" s="187">
        <f t="shared" si="1"/>
        <v>29</v>
      </c>
    </row>
    <row r="13" spans="1:16" x14ac:dyDescent="0.2">
      <c r="B13" s="204">
        <v>5</v>
      </c>
      <c r="C13" s="139">
        <v>8</v>
      </c>
      <c r="D13" s="139">
        <v>26</v>
      </c>
      <c r="E13" s="139">
        <f t="shared" si="2"/>
        <v>64</v>
      </c>
      <c r="F13" s="139">
        <f t="shared" si="2"/>
        <v>676</v>
      </c>
      <c r="G13" s="139">
        <f t="shared" si="0"/>
        <v>208</v>
      </c>
      <c r="H13" s="187">
        <f t="shared" si="1"/>
        <v>26</v>
      </c>
    </row>
    <row r="14" spans="1:16" ht="13.5" thickBot="1" x14ac:dyDescent="0.25">
      <c r="B14" s="205">
        <v>6</v>
      </c>
      <c r="C14" s="144">
        <v>9</v>
      </c>
      <c r="D14" s="144">
        <v>23</v>
      </c>
      <c r="E14" s="144">
        <f t="shared" si="2"/>
        <v>81</v>
      </c>
      <c r="F14" s="144">
        <f t="shared" si="2"/>
        <v>529</v>
      </c>
      <c r="G14" s="144">
        <f t="shared" si="0"/>
        <v>207</v>
      </c>
      <c r="H14" s="189">
        <f t="shared" si="1"/>
        <v>23</v>
      </c>
    </row>
    <row r="15" spans="1:16" ht="13.5" thickBot="1" x14ac:dyDescent="0.25">
      <c r="B15" s="77" t="s">
        <v>79</v>
      </c>
      <c r="C15" s="78">
        <f t="shared" ref="C15:H15" si="3">SUM(C9:C14)</f>
        <v>42</v>
      </c>
      <c r="D15" s="78">
        <f t="shared" si="3"/>
        <v>174</v>
      </c>
      <c r="E15" s="78">
        <f t="shared" si="3"/>
        <v>304</v>
      </c>
      <c r="F15" s="78">
        <f t="shared" si="3"/>
        <v>5138</v>
      </c>
      <c r="G15" s="78">
        <f t="shared" si="3"/>
        <v>1188</v>
      </c>
      <c r="H15" s="194">
        <f t="shared" si="3"/>
        <v>174</v>
      </c>
      <c r="I15" s="206"/>
      <c r="J15" s="207"/>
    </row>
    <row r="16" spans="1:16" ht="13.5" thickBot="1" x14ac:dyDescent="0.25"/>
    <row r="17" spans="2:8" ht="13.5" thickBot="1" x14ac:dyDescent="0.25">
      <c r="B17" s="202" t="s">
        <v>53</v>
      </c>
      <c r="C17" s="208">
        <v>2</v>
      </c>
      <c r="H17" s="208">
        <f>$D$22*C17+$D$21</f>
        <v>44</v>
      </c>
    </row>
    <row r="18" spans="2:8" ht="13.5" thickBot="1" x14ac:dyDescent="0.25">
      <c r="C18" s="208">
        <v>10</v>
      </c>
      <c r="H18" s="208">
        <f>$D$22*C18+$D$21</f>
        <v>20</v>
      </c>
    </row>
    <row r="19" spans="2:8" ht="13.5" thickBot="1" x14ac:dyDescent="0.25">
      <c r="D19" s="209"/>
      <c r="E19" s="210"/>
      <c r="F19" s="211"/>
      <c r="G19" s="212"/>
    </row>
    <row r="20" spans="2:8" ht="13.5" thickBot="1" x14ac:dyDescent="0.25">
      <c r="B20" s="116" t="s">
        <v>12</v>
      </c>
      <c r="C20" s="55" t="s">
        <v>13</v>
      </c>
      <c r="D20" s="117">
        <v>6</v>
      </c>
      <c r="E20" s="62" t="s">
        <v>14</v>
      </c>
      <c r="F20" s="118"/>
      <c r="G20" s="108"/>
    </row>
    <row r="21" spans="2:8" ht="13.5" thickBot="1" x14ac:dyDescent="0.25">
      <c r="C21" s="55" t="s">
        <v>15</v>
      </c>
      <c r="D21" s="117">
        <f>E21/G21</f>
        <v>50</v>
      </c>
      <c r="E21" s="56">
        <f>E15*D15-C15*G15</f>
        <v>3000</v>
      </c>
      <c r="F21" s="57" t="s">
        <v>16</v>
      </c>
      <c r="G21" s="58">
        <f>D20*E15-C15^2</f>
        <v>60</v>
      </c>
    </row>
    <row r="22" spans="2:8" ht="13.5" thickBot="1" x14ac:dyDescent="0.25">
      <c r="C22" s="55" t="s">
        <v>17</v>
      </c>
      <c r="D22" s="117">
        <f>E22/G22</f>
        <v>-3</v>
      </c>
      <c r="E22" s="59">
        <f>D20*G15-C15*D15</f>
        <v>-180</v>
      </c>
      <c r="F22" s="60" t="s">
        <v>16</v>
      </c>
      <c r="G22" s="61">
        <f>G21</f>
        <v>60</v>
      </c>
    </row>
    <row r="23" spans="2:8" ht="13.5" thickBot="1" x14ac:dyDescent="0.25">
      <c r="D23" s="55" t="s">
        <v>18</v>
      </c>
      <c r="E23" s="120">
        <f>AVERAGE(C9:C14)</f>
        <v>7</v>
      </c>
      <c r="F23" s="70"/>
      <c r="G23" s="161"/>
    </row>
    <row r="24" spans="2:8" ht="13.5" thickBot="1" x14ac:dyDescent="0.25">
      <c r="B24" s="108"/>
      <c r="D24" s="55" t="s">
        <v>19</v>
      </c>
      <c r="E24" s="120">
        <f>AVERAGE(D9:D14)</f>
        <v>29</v>
      </c>
      <c r="F24" s="70"/>
      <c r="G24" s="161"/>
    </row>
  </sheetData>
  <hyperlinks>
    <hyperlink ref="B4" location="LS_G!A1" display="Übersicht"/>
    <hyperlink ref="C4" location="'Ü 3-21'!A1" display="Ü 3-21"/>
    <hyperlink ref="A4" location="'M 3-11 - M 3-19'!A1" display="M 3-11 - M 3-19"/>
  </hyperlinks>
  <pageMargins left="0.78740157499999996" right="0.78740157499999996" top="0.984251969" bottom="0.984251969" header="0.4921259845" footer="0.4921259845"/>
  <pageSetup paperSize="9" scale="84" orientation="portrait" horizontalDpi="300" verticalDpi="300" r:id="rId1"/>
  <headerFooter alignWithMargins="0">
    <oddHeader>&amp;A</oddHeader>
    <oddFooter>&amp;LStatistik P.Schmidt: &amp;F; &amp;A&amp;R&amp;D;&amp;T -- Seite &amp;P (von &amp;N)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P56"/>
  <sheetViews>
    <sheetView showGridLines="0" zoomScaleNormal="100" workbookViewId="0">
      <selection activeCell="C4" sqref="C4"/>
    </sheetView>
  </sheetViews>
  <sheetFormatPr baseColWidth="10" defaultRowHeight="12.75" x14ac:dyDescent="0.2"/>
  <cols>
    <col min="1" max="1" width="11.5703125" style="22"/>
    <col min="2" max="2" width="14.7109375" style="22" customWidth="1"/>
    <col min="3" max="3" width="15.28515625" style="22" customWidth="1"/>
    <col min="4" max="4" width="11.5703125" style="22"/>
    <col min="5" max="5" width="13.140625" style="22" customWidth="1"/>
    <col min="6" max="7" width="12.7109375" style="22" customWidth="1"/>
    <col min="8" max="9" width="11.5703125" style="22"/>
  </cols>
  <sheetData>
    <row r="1" spans="1:16" s="20" customFormat="1" x14ac:dyDescent="0.2">
      <c r="A1" s="20" t="s">
        <v>77</v>
      </c>
    </row>
    <row r="2" spans="1:16" s="20" customFormat="1" x14ac:dyDescent="0.2"/>
    <row r="3" spans="1:16" ht="13.5" thickBot="1" x14ac:dyDescent="0.25">
      <c r="J3" s="22"/>
      <c r="K3" s="22"/>
      <c r="L3" s="22"/>
      <c r="M3" s="22"/>
      <c r="N3" s="22"/>
      <c r="O3" s="22"/>
      <c r="P3" s="22"/>
    </row>
    <row r="4" spans="1:16" ht="13.5" thickBot="1" x14ac:dyDescent="0.25">
      <c r="A4" s="38" t="s">
        <v>52</v>
      </c>
      <c r="B4" s="38" t="s">
        <v>78</v>
      </c>
      <c r="C4" s="38" t="s">
        <v>65</v>
      </c>
      <c r="J4" s="22"/>
      <c r="K4" s="22"/>
      <c r="L4" s="22"/>
      <c r="M4" s="22"/>
      <c r="N4" s="22"/>
      <c r="O4" s="22"/>
      <c r="P4" s="22"/>
    </row>
    <row r="5" spans="1:16" x14ac:dyDescent="0.2">
      <c r="B5" s="39"/>
      <c r="C5" s="39"/>
      <c r="J5" s="22"/>
      <c r="K5" s="22"/>
      <c r="L5" s="22"/>
      <c r="M5" s="22"/>
      <c r="N5" s="22"/>
      <c r="O5" s="22"/>
      <c r="P5" s="22"/>
    </row>
    <row r="6" spans="1:16" ht="13.5" thickBot="1" x14ac:dyDescent="0.25">
      <c r="C6" s="16"/>
      <c r="H6" s="186"/>
      <c r="J6" s="22"/>
      <c r="K6" s="22"/>
      <c r="L6" s="22"/>
      <c r="M6" s="22"/>
      <c r="N6" s="22"/>
      <c r="O6" s="22"/>
      <c r="P6" s="22"/>
    </row>
    <row r="7" spans="1:16" ht="15.75" thickBot="1" x14ac:dyDescent="0.3">
      <c r="B7" s="84" t="s">
        <v>54</v>
      </c>
      <c r="C7" s="78" t="s">
        <v>4</v>
      </c>
      <c r="D7" s="78" t="s">
        <v>5</v>
      </c>
      <c r="E7" s="78" t="s">
        <v>91</v>
      </c>
      <c r="F7" s="78" t="s">
        <v>92</v>
      </c>
      <c r="G7" s="79" t="s">
        <v>55</v>
      </c>
    </row>
    <row r="8" spans="1:16" x14ac:dyDescent="0.2">
      <c r="B8" s="47"/>
      <c r="C8" s="217">
        <v>4</v>
      </c>
      <c r="D8" s="135">
        <v>7</v>
      </c>
      <c r="E8" s="218">
        <f t="shared" ref="E8:F17" si="0">C8^2</f>
        <v>16</v>
      </c>
      <c r="F8" s="218">
        <f t="shared" si="0"/>
        <v>49</v>
      </c>
      <c r="G8" s="219">
        <f t="shared" ref="G8:G17" si="1">C8*D8</f>
        <v>28</v>
      </c>
    </row>
    <row r="9" spans="1:16" x14ac:dyDescent="0.2">
      <c r="B9" s="47"/>
      <c r="C9" s="220">
        <v>1</v>
      </c>
      <c r="D9" s="139">
        <v>5</v>
      </c>
      <c r="E9" s="221">
        <f t="shared" si="0"/>
        <v>1</v>
      </c>
      <c r="F9" s="221">
        <f t="shared" si="0"/>
        <v>25</v>
      </c>
      <c r="G9" s="222">
        <f t="shared" si="1"/>
        <v>5</v>
      </c>
    </row>
    <row r="10" spans="1:16" x14ac:dyDescent="0.2">
      <c r="B10" s="47"/>
      <c r="C10" s="223">
        <v>2</v>
      </c>
      <c r="D10" s="139">
        <v>5</v>
      </c>
      <c r="E10" s="221">
        <f t="shared" si="0"/>
        <v>4</v>
      </c>
      <c r="F10" s="221">
        <f t="shared" si="0"/>
        <v>25</v>
      </c>
      <c r="G10" s="222">
        <f t="shared" si="1"/>
        <v>10</v>
      </c>
    </row>
    <row r="11" spans="1:16" x14ac:dyDescent="0.2">
      <c r="B11" s="47"/>
      <c r="C11" s="223">
        <v>2</v>
      </c>
      <c r="D11" s="139">
        <v>6</v>
      </c>
      <c r="E11" s="221">
        <f t="shared" si="0"/>
        <v>4</v>
      </c>
      <c r="F11" s="221">
        <f t="shared" si="0"/>
        <v>36</v>
      </c>
      <c r="G11" s="222">
        <f t="shared" si="1"/>
        <v>12</v>
      </c>
    </row>
    <row r="12" spans="1:16" x14ac:dyDescent="0.2">
      <c r="B12" s="47"/>
      <c r="C12" s="223">
        <v>3</v>
      </c>
      <c r="D12" s="139">
        <v>6</v>
      </c>
      <c r="E12" s="221">
        <f t="shared" si="0"/>
        <v>9</v>
      </c>
      <c r="F12" s="221">
        <f t="shared" si="0"/>
        <v>36</v>
      </c>
      <c r="G12" s="222">
        <f t="shared" si="1"/>
        <v>18</v>
      </c>
    </row>
    <row r="13" spans="1:16" x14ac:dyDescent="0.2">
      <c r="B13" s="47"/>
      <c r="C13" s="223">
        <v>5</v>
      </c>
      <c r="D13" s="139">
        <v>4</v>
      </c>
      <c r="E13" s="221">
        <f t="shared" si="0"/>
        <v>25</v>
      </c>
      <c r="F13" s="221">
        <f t="shared" si="0"/>
        <v>16</v>
      </c>
      <c r="G13" s="222">
        <f t="shared" si="1"/>
        <v>20</v>
      </c>
    </row>
    <row r="14" spans="1:16" x14ac:dyDescent="0.2">
      <c r="B14" s="47"/>
      <c r="C14" s="223">
        <v>5</v>
      </c>
      <c r="D14" s="139">
        <v>8</v>
      </c>
      <c r="E14" s="221">
        <f t="shared" si="0"/>
        <v>25</v>
      </c>
      <c r="F14" s="221">
        <f t="shared" si="0"/>
        <v>64</v>
      </c>
      <c r="G14" s="222">
        <f t="shared" si="1"/>
        <v>40</v>
      </c>
    </row>
    <row r="15" spans="1:16" x14ac:dyDescent="0.2">
      <c r="B15" s="47"/>
      <c r="C15" s="220">
        <v>6</v>
      </c>
      <c r="D15" s="139">
        <v>8</v>
      </c>
      <c r="E15" s="221">
        <f t="shared" si="0"/>
        <v>36</v>
      </c>
      <c r="F15" s="221">
        <f t="shared" si="0"/>
        <v>64</v>
      </c>
      <c r="G15" s="222">
        <f t="shared" si="1"/>
        <v>48</v>
      </c>
    </row>
    <row r="16" spans="1:16" x14ac:dyDescent="0.2">
      <c r="B16" s="47"/>
      <c r="C16" s="220">
        <v>6</v>
      </c>
      <c r="D16" s="139">
        <v>9</v>
      </c>
      <c r="E16" s="221">
        <f t="shared" si="0"/>
        <v>36</v>
      </c>
      <c r="F16" s="221">
        <f t="shared" si="0"/>
        <v>81</v>
      </c>
      <c r="G16" s="222">
        <f t="shared" si="1"/>
        <v>54</v>
      </c>
    </row>
    <row r="17" spans="2:9" ht="13.5" thickBot="1" x14ac:dyDescent="0.25">
      <c r="B17" s="47"/>
      <c r="C17" s="224">
        <v>8</v>
      </c>
      <c r="D17" s="144">
        <v>8</v>
      </c>
      <c r="E17" s="225">
        <f t="shared" si="0"/>
        <v>64</v>
      </c>
      <c r="F17" s="225">
        <f t="shared" si="0"/>
        <v>64</v>
      </c>
      <c r="G17" s="226">
        <f t="shared" si="1"/>
        <v>64</v>
      </c>
    </row>
    <row r="18" spans="2:9" ht="13.5" thickBot="1" x14ac:dyDescent="0.25">
      <c r="B18" s="213" t="s">
        <v>11</v>
      </c>
      <c r="C18" s="214">
        <f>SUM(C8:C17)</f>
        <v>42</v>
      </c>
      <c r="D18" s="214">
        <f>SUM(D8:D17)</f>
        <v>66</v>
      </c>
      <c r="E18" s="214">
        <f>SUM(E8:E17)</f>
        <v>220</v>
      </c>
      <c r="F18" s="214">
        <f>SUM(F8:F17)</f>
        <v>460</v>
      </c>
      <c r="G18" s="215">
        <f>SUM(G8:G17)</f>
        <v>299</v>
      </c>
    </row>
    <row r="19" spans="2:9" ht="13.5" thickBot="1" x14ac:dyDescent="0.25">
      <c r="C19" s="23"/>
      <c r="E19" s="26"/>
      <c r="G19" s="177"/>
      <c r="H19" s="227"/>
    </row>
    <row r="20" spans="2:9" ht="13.5" thickBot="1" x14ac:dyDescent="0.25">
      <c r="B20" s="116" t="s">
        <v>12</v>
      </c>
      <c r="C20" s="55" t="s">
        <v>13</v>
      </c>
      <c r="D20" s="117">
        <f>COUNT(C8:C17)</f>
        <v>10</v>
      </c>
      <c r="E20" s="62" t="s">
        <v>14</v>
      </c>
      <c r="F20" s="118"/>
      <c r="G20" s="108"/>
      <c r="I20" s="228"/>
    </row>
    <row r="21" spans="2:9" ht="13.5" thickBot="1" x14ac:dyDescent="0.25">
      <c r="C21" s="55" t="s">
        <v>15</v>
      </c>
      <c r="D21" s="117">
        <f>E21/G21</f>
        <v>4.5</v>
      </c>
      <c r="E21" s="56">
        <f>(E18*D18 - C18*G18)</f>
        <v>1962</v>
      </c>
      <c r="F21" s="57" t="s">
        <v>16</v>
      </c>
      <c r="G21" s="58">
        <f>D20*E18 - C18^2</f>
        <v>436</v>
      </c>
      <c r="I21" s="24"/>
    </row>
    <row r="22" spans="2:9" ht="13.5" thickBot="1" x14ac:dyDescent="0.25">
      <c r="C22" s="55" t="s">
        <v>17</v>
      </c>
      <c r="D22" s="117">
        <f>E22/G22</f>
        <v>0.5</v>
      </c>
      <c r="E22" s="59">
        <f>D20*G18 - C18*D18</f>
        <v>218</v>
      </c>
      <c r="F22" s="60" t="s">
        <v>16</v>
      </c>
      <c r="G22" s="61">
        <f>G21</f>
        <v>436</v>
      </c>
    </row>
    <row r="23" spans="2:9" ht="13.5" thickBot="1" x14ac:dyDescent="0.25">
      <c r="D23" s="55" t="s">
        <v>56</v>
      </c>
      <c r="E23" s="120">
        <f>AVERAGE(C8:C17)</f>
        <v>4.2</v>
      </c>
      <c r="F23" s="70"/>
      <c r="G23" s="161"/>
    </row>
    <row r="24" spans="2:9" ht="13.5" thickBot="1" x14ac:dyDescent="0.25">
      <c r="B24" s="108"/>
      <c r="D24" s="55" t="s">
        <v>57</v>
      </c>
      <c r="E24" s="120">
        <f>AVERAGE(D8:D17)</f>
        <v>6.6</v>
      </c>
      <c r="F24" s="70"/>
      <c r="G24" s="161"/>
    </row>
    <row r="25" spans="2:9" x14ac:dyDescent="0.2">
      <c r="B25" s="227"/>
      <c r="C25" s="229"/>
      <c r="D25" s="23"/>
      <c r="E25" s="230"/>
      <c r="F25" s="15"/>
      <c r="G25" s="15"/>
      <c r="H25" s="15"/>
    </row>
    <row r="27" spans="2:9" x14ac:dyDescent="0.2">
      <c r="C27" s="16"/>
    </row>
    <row r="28" spans="2:9" x14ac:dyDescent="0.2">
      <c r="D28" s="231"/>
      <c r="F28" s="232"/>
    </row>
    <row r="29" spans="2:9" x14ac:dyDescent="0.2">
      <c r="D29" s="231"/>
      <c r="F29" s="232"/>
    </row>
    <row r="30" spans="2:9" x14ac:dyDescent="0.2">
      <c r="D30" s="231"/>
      <c r="F30" s="232"/>
    </row>
    <row r="31" spans="2:9" x14ac:dyDescent="0.2">
      <c r="C31" s="23"/>
      <c r="D31" s="25"/>
      <c r="F31" s="26"/>
      <c r="G31" s="177"/>
      <c r="H31" s="227"/>
    </row>
    <row r="32" spans="2:9" x14ac:dyDescent="0.2">
      <c r="D32" s="227"/>
      <c r="E32" s="26"/>
      <c r="G32" s="177"/>
      <c r="H32" s="227"/>
      <c r="I32" s="228"/>
    </row>
    <row r="33" spans="3:9" x14ac:dyDescent="0.2">
      <c r="I33" s="24"/>
    </row>
    <row r="41" spans="3:9" ht="13.5" thickBot="1" x14ac:dyDescent="0.25"/>
    <row r="42" spans="3:9" ht="13.5" thickBot="1" x14ac:dyDescent="0.25">
      <c r="C42" s="233" t="s">
        <v>58</v>
      </c>
      <c r="D42" s="16"/>
    </row>
    <row r="43" spans="3:9" ht="13.5" thickBot="1" x14ac:dyDescent="0.25">
      <c r="C43" s="77" t="s">
        <v>59</v>
      </c>
      <c r="D43" s="78" t="s">
        <v>60</v>
      </c>
      <c r="E43" s="78" t="s">
        <v>61</v>
      </c>
      <c r="F43" s="78" t="s">
        <v>62</v>
      </c>
      <c r="G43" s="79" t="s">
        <v>63</v>
      </c>
    </row>
    <row r="44" spans="3:9" x14ac:dyDescent="0.2">
      <c r="C44" s="237">
        <f t="shared" ref="C44:C53" si="2">C8-$E$23</f>
        <v>-0.20000000000000018</v>
      </c>
      <c r="D44" s="238">
        <f t="shared" ref="D44:D53" si="3">D8-$E$24</f>
        <v>0.40000000000000036</v>
      </c>
      <c r="E44" s="238">
        <f t="shared" ref="E44:E53" si="4">C44*D44</f>
        <v>-8.000000000000014E-2</v>
      </c>
      <c r="F44" s="238">
        <f t="shared" ref="F44:G53" si="5">C44^2</f>
        <v>4.000000000000007E-2</v>
      </c>
      <c r="G44" s="239">
        <f t="shared" si="5"/>
        <v>0.16000000000000028</v>
      </c>
    </row>
    <row r="45" spans="3:9" x14ac:dyDescent="0.2">
      <c r="C45" s="240">
        <f t="shared" si="2"/>
        <v>-3.2</v>
      </c>
      <c r="D45" s="180">
        <f t="shared" si="3"/>
        <v>-1.5999999999999996</v>
      </c>
      <c r="E45" s="180">
        <f t="shared" si="4"/>
        <v>5.1199999999999992</v>
      </c>
      <c r="F45" s="180">
        <f t="shared" si="5"/>
        <v>10.240000000000002</v>
      </c>
      <c r="G45" s="241">
        <f t="shared" si="5"/>
        <v>2.5599999999999987</v>
      </c>
    </row>
    <row r="46" spans="3:9" x14ac:dyDescent="0.2">
      <c r="C46" s="240">
        <f t="shared" si="2"/>
        <v>-2.2000000000000002</v>
      </c>
      <c r="D46" s="180">
        <f t="shared" si="3"/>
        <v>-1.5999999999999996</v>
      </c>
      <c r="E46" s="180">
        <f t="shared" si="4"/>
        <v>3.5199999999999996</v>
      </c>
      <c r="F46" s="180">
        <f t="shared" si="5"/>
        <v>4.8400000000000007</v>
      </c>
      <c r="G46" s="241">
        <f t="shared" si="5"/>
        <v>2.5599999999999987</v>
      </c>
    </row>
    <row r="47" spans="3:9" x14ac:dyDescent="0.2">
      <c r="C47" s="240">
        <f t="shared" si="2"/>
        <v>-2.2000000000000002</v>
      </c>
      <c r="D47" s="180">
        <f t="shared" si="3"/>
        <v>-0.59999999999999964</v>
      </c>
      <c r="E47" s="180">
        <f t="shared" si="4"/>
        <v>1.3199999999999994</v>
      </c>
      <c r="F47" s="180">
        <f t="shared" si="5"/>
        <v>4.8400000000000007</v>
      </c>
      <c r="G47" s="241">
        <f t="shared" si="5"/>
        <v>0.3599999999999996</v>
      </c>
    </row>
    <row r="48" spans="3:9" x14ac:dyDescent="0.2">
      <c r="C48" s="240">
        <f t="shared" si="2"/>
        <v>-1.2000000000000002</v>
      </c>
      <c r="D48" s="180">
        <f t="shared" si="3"/>
        <v>-0.59999999999999964</v>
      </c>
      <c r="E48" s="180">
        <f t="shared" si="4"/>
        <v>0.71999999999999964</v>
      </c>
      <c r="F48" s="180">
        <f t="shared" si="5"/>
        <v>1.4400000000000004</v>
      </c>
      <c r="G48" s="241">
        <f t="shared" si="5"/>
        <v>0.3599999999999996</v>
      </c>
    </row>
    <row r="49" spans="3:7" x14ac:dyDescent="0.2">
      <c r="C49" s="240">
        <f t="shared" si="2"/>
        <v>0.79999999999999982</v>
      </c>
      <c r="D49" s="180">
        <f t="shared" si="3"/>
        <v>-2.5999999999999996</v>
      </c>
      <c r="E49" s="180">
        <f t="shared" si="4"/>
        <v>-2.0799999999999992</v>
      </c>
      <c r="F49" s="180">
        <f t="shared" si="5"/>
        <v>0.63999999999999968</v>
      </c>
      <c r="G49" s="241">
        <f t="shared" si="5"/>
        <v>6.759999999999998</v>
      </c>
    </row>
    <row r="50" spans="3:7" x14ac:dyDescent="0.2">
      <c r="C50" s="240">
        <f t="shared" si="2"/>
        <v>0.79999999999999982</v>
      </c>
      <c r="D50" s="180">
        <f t="shared" si="3"/>
        <v>1.4000000000000004</v>
      </c>
      <c r="E50" s="180">
        <f t="shared" si="4"/>
        <v>1.1200000000000001</v>
      </c>
      <c r="F50" s="180">
        <f t="shared" si="5"/>
        <v>0.63999999999999968</v>
      </c>
      <c r="G50" s="241">
        <f t="shared" si="5"/>
        <v>1.9600000000000011</v>
      </c>
    </row>
    <row r="51" spans="3:7" x14ac:dyDescent="0.2">
      <c r="C51" s="240">
        <f t="shared" si="2"/>
        <v>1.7999999999999998</v>
      </c>
      <c r="D51" s="180">
        <f t="shared" si="3"/>
        <v>1.4000000000000004</v>
      </c>
      <c r="E51" s="180">
        <f t="shared" si="4"/>
        <v>2.5200000000000005</v>
      </c>
      <c r="F51" s="180">
        <f t="shared" si="5"/>
        <v>3.2399999999999993</v>
      </c>
      <c r="G51" s="241">
        <f t="shared" si="5"/>
        <v>1.9600000000000011</v>
      </c>
    </row>
    <row r="52" spans="3:7" x14ac:dyDescent="0.2">
      <c r="C52" s="240">
        <f t="shared" si="2"/>
        <v>1.7999999999999998</v>
      </c>
      <c r="D52" s="180">
        <f t="shared" si="3"/>
        <v>2.4000000000000004</v>
      </c>
      <c r="E52" s="180">
        <f t="shared" si="4"/>
        <v>4.32</v>
      </c>
      <c r="F52" s="180">
        <f t="shared" si="5"/>
        <v>3.2399999999999993</v>
      </c>
      <c r="G52" s="241">
        <f t="shared" si="5"/>
        <v>5.7600000000000016</v>
      </c>
    </row>
    <row r="53" spans="3:7" ht="13.5" thickBot="1" x14ac:dyDescent="0.25">
      <c r="C53" s="242">
        <f t="shared" si="2"/>
        <v>3.8</v>
      </c>
      <c r="D53" s="183">
        <f t="shared" si="3"/>
        <v>1.4000000000000004</v>
      </c>
      <c r="E53" s="183">
        <f t="shared" si="4"/>
        <v>5.3200000000000012</v>
      </c>
      <c r="F53" s="183">
        <f t="shared" si="5"/>
        <v>14.44</v>
      </c>
      <c r="G53" s="243">
        <f t="shared" si="5"/>
        <v>1.9600000000000011</v>
      </c>
    </row>
    <row r="54" spans="3:7" ht="13.5" thickBot="1" x14ac:dyDescent="0.25">
      <c r="C54" s="234">
        <f>SUM(C44:C53)</f>
        <v>0</v>
      </c>
      <c r="D54" s="235">
        <f>SUM(D44:D53)</f>
        <v>3.5527136788005009E-15</v>
      </c>
      <c r="E54" s="235">
        <f>SUM(E44:E53)</f>
        <v>21.8</v>
      </c>
      <c r="F54" s="235">
        <f>SUM(F44:F53)</f>
        <v>43.6</v>
      </c>
      <c r="G54" s="236">
        <f>SUM(G44:G53)</f>
        <v>24.4</v>
      </c>
    </row>
    <row r="55" spans="3:7" ht="13.5" thickBot="1" x14ac:dyDescent="0.25">
      <c r="C55" s="132" t="s">
        <v>64</v>
      </c>
      <c r="D55" s="244">
        <f>E54 / SQRT(F54*G54)</f>
        <v>0.66837213547200636</v>
      </c>
    </row>
    <row r="56" spans="3:7" ht="15" thickBot="1" x14ac:dyDescent="0.25">
      <c r="C56" s="132" t="s">
        <v>93</v>
      </c>
      <c r="D56" s="244">
        <f>D55^2</f>
        <v>0.44672131147541</v>
      </c>
      <c r="E56" s="245" t="s">
        <v>94</v>
      </c>
    </row>
  </sheetData>
  <hyperlinks>
    <hyperlink ref="B4" location="LS_G!A1" display="Übersicht"/>
    <hyperlink ref="C4" location="'Ü 3-22'!A1" display="Ü 3-22"/>
    <hyperlink ref="A4" location="'Ü 3-20'!A1" display="Ü 3-20"/>
  </hyperlinks>
  <pageMargins left="0.78740157499999996" right="0.78740157499999996" top="0.984251969" bottom="0.984251969" header="0.4921259845" footer="0.4921259845"/>
  <pageSetup paperSize="9" scale="84" orientation="portrait" horizontalDpi="300" verticalDpi="300" r:id="rId1"/>
  <headerFooter alignWithMargins="0">
    <oddHeader>&amp;A</oddHeader>
    <oddFooter>&amp;LStatistik P.Schmidt: &amp;F; &amp;A&amp;R&amp;D;&amp;T -- Seite &amp;P (von &amp;N)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LS_G</vt:lpstr>
      <vt:lpstr>Ü 3-6</vt:lpstr>
      <vt:lpstr>Ü 3-7</vt:lpstr>
      <vt:lpstr>Ü 3-8</vt:lpstr>
      <vt:lpstr>Ü 3-9</vt:lpstr>
      <vt:lpstr>Ü 3-10</vt:lpstr>
      <vt:lpstr>M 3-11 - M 3-19</vt:lpstr>
      <vt:lpstr>Ü 3-20</vt:lpstr>
      <vt:lpstr>Ü 3-21</vt:lpstr>
      <vt:lpstr>Ü 3-22</vt:lpstr>
      <vt:lpstr>M 3-23 - Ü 3-28</vt:lpstr>
      <vt:lpstr>'M 3-23 - Ü 3-28'!Druckbereich</vt:lpstr>
    </vt:vector>
  </TitlesOfParts>
  <Company>Hochschule Bremen, VWL &amp;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Lösungshinweise Übungsaufgaben</dc:title>
  <dc:subject>Kapitel 3</dc:subject>
  <dc:creator>Peter Schmidt, Martina Schmidt, Michael Hollmann</dc:creator>
  <cp:lastModifiedBy>Peter Schmidt</cp:lastModifiedBy>
  <cp:lastPrinted>2003-12-18T10:29:47Z</cp:lastPrinted>
  <dcterms:created xsi:type="dcterms:W3CDTF">1980-01-01T01:09:20Z</dcterms:created>
  <dcterms:modified xsi:type="dcterms:W3CDTF">2020-12-09T11:24:08Z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520662466</vt:i4>
  </property>
  <property fmtid="{D5CDD505-2E9C-101B-9397-08002B2CF9AE}" pid="3" name="_EmailSubject">
    <vt:lpwstr>Aufgabensammlungen und Lösungen</vt:lpwstr>
  </property>
  <property fmtid="{D5CDD505-2E9C-101B-9397-08002B2CF9AE}" pid="4" name="_AuthorEmail">
    <vt:lpwstr>email@michael-hollmann.de</vt:lpwstr>
  </property>
  <property fmtid="{D5CDD505-2E9C-101B-9397-08002B2CF9AE}" pid="5" name="_AuthorEmailDisplayName">
    <vt:lpwstr>Michael Hollmann</vt:lpwstr>
  </property>
  <property fmtid="{D5CDD505-2E9C-101B-9397-08002B2CF9AE}" pid="6" name="_ReviewingToolsShownOnce">
    <vt:lpwstr/>
  </property>
</Properties>
</file>